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540" windowWidth="15600" windowHeight="6705" firstSheet="1" activeTab="4"/>
  </bookViews>
  <sheets>
    <sheet name="School ID" sheetId="6" state="hidden" r:id="rId1"/>
    <sheet name="Training data" sheetId="10" r:id="rId2"/>
    <sheet name="Summary sheet 1" sheetId="11" r:id="rId3"/>
    <sheet name="Summary sheet 2" sheetId="9" r:id="rId4"/>
    <sheet name="Graph" sheetId="12" r:id="rId5"/>
  </sheets>
  <definedNames>
    <definedName name="_xlnm._FilterDatabase" localSheetId="0" hidden="1">'School ID'!$A$1:$G$29</definedName>
    <definedName name="_xlnm._FilterDatabase" localSheetId="1" hidden="1">'Training data'!$A$1:$G$18</definedName>
  </definedNames>
  <calcPr calcId="145621"/>
</workbook>
</file>

<file path=xl/calcChain.xml><?xml version="1.0" encoding="utf-8"?>
<calcChain xmlns="http://schemas.openxmlformats.org/spreadsheetml/2006/main">
  <c r="AD18" i="10" l="1"/>
  <c r="T18" i="10"/>
  <c r="T17" i="10"/>
  <c r="AD17" i="10"/>
  <c r="AD16" i="10"/>
  <c r="T16" i="10"/>
  <c r="T14" i="10"/>
  <c r="T13" i="10"/>
  <c r="T12" i="10"/>
  <c r="T10" i="10"/>
  <c r="T9" i="10"/>
  <c r="T8" i="10"/>
  <c r="T7" i="10"/>
  <c r="T6" i="10"/>
  <c r="AD15" i="10"/>
  <c r="AD14" i="10"/>
  <c r="AD13" i="10"/>
  <c r="AD12" i="10"/>
  <c r="AD11" i="10"/>
  <c r="AD10" i="10"/>
  <c r="AD9" i="10"/>
  <c r="AD8" i="10"/>
  <c r="AD7" i="10"/>
  <c r="AD6" i="10"/>
  <c r="AD5" i="10"/>
  <c r="O18" i="10"/>
  <c r="N18" i="10"/>
  <c r="O16" i="10"/>
  <c r="N16" i="10"/>
  <c r="AC18" i="10"/>
  <c r="AB18" i="10"/>
  <c r="AA18" i="10"/>
  <c r="Z18" i="10"/>
  <c r="Q18" i="10"/>
  <c r="R18" i="10"/>
  <c r="S18" i="10"/>
  <c r="P18" i="10"/>
  <c r="AC16" i="10"/>
  <c r="AB16" i="10"/>
  <c r="AA16" i="10"/>
  <c r="Z16" i="10"/>
  <c r="S16" i="10"/>
  <c r="R16" i="10"/>
  <c r="Q16" i="10"/>
  <c r="P16" i="10"/>
  <c r="Y5" i="10" l="1"/>
  <c r="X5" i="10"/>
  <c r="W5" i="10"/>
  <c r="V5" i="10"/>
  <c r="D2" i="9" l="1"/>
  <c r="E2" i="9"/>
  <c r="F2" i="9"/>
  <c r="D3" i="9"/>
  <c r="E3" i="9"/>
  <c r="F3" i="9"/>
  <c r="G3" i="9" l="1"/>
  <c r="G2" i="9"/>
</calcChain>
</file>

<file path=xl/sharedStrings.xml><?xml version="1.0" encoding="utf-8"?>
<sst xmlns="http://schemas.openxmlformats.org/spreadsheetml/2006/main" count="457" uniqueCount="195">
  <si>
    <t>Name</t>
  </si>
  <si>
    <t>Bhagalpur, ANMTC</t>
  </si>
  <si>
    <t>Bhojpur, ANMTC</t>
  </si>
  <si>
    <t>Samastipur, ANMTC</t>
  </si>
  <si>
    <t>Munger, ANMTC</t>
  </si>
  <si>
    <t>Saharsa, ANMTC</t>
  </si>
  <si>
    <t>Madhubani, ANMTC</t>
  </si>
  <si>
    <t>Katihar, ANMTC</t>
  </si>
  <si>
    <t>Type of training</t>
  </si>
  <si>
    <t>District</t>
  </si>
  <si>
    <t>Begusarai, ANMTC</t>
  </si>
  <si>
    <t>Kishanganj, ANMTC</t>
  </si>
  <si>
    <t>Muzaffarpur, ANMTC</t>
  </si>
  <si>
    <t>Nalanda, ANMTC</t>
  </si>
  <si>
    <t>Barh, ANMTC</t>
  </si>
  <si>
    <t>Purnia, ANMTC</t>
  </si>
  <si>
    <t>Sitamarhi, ANMTC</t>
  </si>
  <si>
    <t>Saran, ANMTC</t>
  </si>
  <si>
    <t>State</t>
  </si>
  <si>
    <t>Venue</t>
  </si>
  <si>
    <t>ANMTC</t>
  </si>
  <si>
    <t>GNMTC</t>
  </si>
  <si>
    <t>Type of Participants</t>
  </si>
  <si>
    <t>Training Start Date</t>
  </si>
  <si>
    <t>Training End Date</t>
  </si>
  <si>
    <t>Vaishali, ANMTC</t>
  </si>
  <si>
    <t>West Champaran, ANMTC</t>
  </si>
  <si>
    <t>East Champaran, ANMTC</t>
  </si>
  <si>
    <t>Bhagalpur, GNMTC</t>
  </si>
  <si>
    <t>Darbhanga, GNMTC</t>
  </si>
  <si>
    <t>Gaya, GNMTC</t>
  </si>
  <si>
    <t>Muzaffarpur, GNMTC</t>
  </si>
  <si>
    <t>NMCH, GNMTC</t>
  </si>
  <si>
    <t>PMCH, GNMTC</t>
  </si>
  <si>
    <t xml:space="preserve">IGIMS, College of Nursing </t>
  </si>
  <si>
    <t>Gopalganj, ANMTC</t>
  </si>
  <si>
    <t xml:space="preserve">Gaya, ANMTC </t>
  </si>
  <si>
    <t>Patna City, ANMTC</t>
  </si>
  <si>
    <t>BI010__001_ANMTC</t>
  </si>
  <si>
    <t>BI018__001_ANMTC</t>
  </si>
  <si>
    <t>BI001__001_ANMTC</t>
  </si>
  <si>
    <t>BI002__001_ANMTC</t>
  </si>
  <si>
    <t>BI004__001_ANMTC</t>
  </si>
  <si>
    <t>BI013__001_ANMTC</t>
  </si>
  <si>
    <t xml:space="preserve">BI009__002_GNM </t>
  </si>
  <si>
    <t>BI011__001_ANMTC</t>
  </si>
  <si>
    <t>BI015__001_ANMTC</t>
  </si>
  <si>
    <t>BI017__001_ANMTC</t>
  </si>
  <si>
    <t>BI021__004_ANMTC</t>
  </si>
  <si>
    <t>BI026__001_ANMTC</t>
  </si>
  <si>
    <t>BI027__001_ANMTC</t>
  </si>
  <si>
    <t>BI028__001_ANMTC</t>
  </si>
  <si>
    <t>BI019__002_SNC</t>
  </si>
  <si>
    <t>BI022__005_GNMTC</t>
  </si>
  <si>
    <t xml:space="preserve">BI003__002_GNM </t>
  </si>
  <si>
    <t>BI012__001_ANMTC</t>
  </si>
  <si>
    <t>BI023__001_ANMTC</t>
  </si>
  <si>
    <t>BI025__001_ANMTC</t>
  </si>
  <si>
    <t>BI007__001_GNM</t>
  </si>
  <si>
    <t>BI020__003_GNMTC</t>
  </si>
  <si>
    <t>BI024__001_ANMTC</t>
  </si>
  <si>
    <t>BI005__001_ANMTC</t>
  </si>
  <si>
    <t>BI008__001_ANMTC</t>
  </si>
  <si>
    <t>BI016__002_GNM</t>
  </si>
  <si>
    <t>BI014__001_ANMTC</t>
  </si>
  <si>
    <t>BI006__001_ANMTC</t>
  </si>
  <si>
    <t>Facility_ID</t>
  </si>
  <si>
    <t>State_Code</t>
  </si>
  <si>
    <t>District_Code</t>
  </si>
  <si>
    <t>Facility</t>
  </si>
  <si>
    <t>Facility_Type</t>
  </si>
  <si>
    <t>Bihar</t>
  </si>
  <si>
    <t>BI</t>
  </si>
  <si>
    <t>BEGUSARAI</t>
  </si>
  <si>
    <t/>
  </si>
  <si>
    <t>BHAGALPUR</t>
  </si>
  <si>
    <t>BHOJPUR</t>
  </si>
  <si>
    <t>CHAMPARAN EAST</t>
  </si>
  <si>
    <t>CHAMPARAN WEST</t>
  </si>
  <si>
    <t>DARBHANGA</t>
  </si>
  <si>
    <t>GAYA</t>
  </si>
  <si>
    <t>GOPALGANJ</t>
  </si>
  <si>
    <t>KATIHAR</t>
  </si>
  <si>
    <t>KISHANGANJ</t>
  </si>
  <si>
    <t>MADHUBANI</t>
  </si>
  <si>
    <t>MUNGER</t>
  </si>
  <si>
    <t>MUZAFFARPUR</t>
  </si>
  <si>
    <t>NALANDA</t>
  </si>
  <si>
    <t>PATNA</t>
  </si>
  <si>
    <t>SNC</t>
  </si>
  <si>
    <t>PURNIA</t>
  </si>
  <si>
    <t>SAHARSA</t>
  </si>
  <si>
    <t>SAMASTIPUR</t>
  </si>
  <si>
    <t>SARAN</t>
  </si>
  <si>
    <t>SITAMARHI</t>
  </si>
  <si>
    <t>VAISHALI</t>
  </si>
  <si>
    <t>Contact No.</t>
  </si>
  <si>
    <t>S. No.</t>
  </si>
  <si>
    <t>Name of Facility where posted</t>
  </si>
  <si>
    <t>Type of Facility</t>
  </si>
  <si>
    <t>S.No.</t>
  </si>
  <si>
    <t>AMTSL(Pre)</t>
  </si>
  <si>
    <t>New Born Resuscitation(Pre)</t>
  </si>
  <si>
    <t>Management of antenatal complications(Pre)</t>
  </si>
  <si>
    <t>Management of postnatal complications(Pre)</t>
  </si>
  <si>
    <t>AMTSL(Post)</t>
  </si>
  <si>
    <t>New Born Resuscitation(Post)</t>
  </si>
  <si>
    <t>Management of antenatal complications(Post)</t>
  </si>
  <si>
    <t>Management of postnatal complications(Post)</t>
  </si>
  <si>
    <t>Max Marks</t>
  </si>
  <si>
    <t>Passing Marks</t>
  </si>
  <si>
    <t>Knowledge assesment(Pre)</t>
  </si>
  <si>
    <t>Knowledge assesment(Post)</t>
  </si>
  <si>
    <t>Remark If any</t>
  </si>
  <si>
    <t>OSCE</t>
  </si>
  <si>
    <t xml:space="preserve">DAKSHATA </t>
  </si>
  <si>
    <t>2nd Day</t>
  </si>
  <si>
    <t>3rd Day</t>
  </si>
  <si>
    <t>Facilitator Name</t>
  </si>
  <si>
    <t>Training Site</t>
  </si>
  <si>
    <t>1st Day</t>
  </si>
  <si>
    <t>Gender</t>
  </si>
  <si>
    <t>Batch No.</t>
  </si>
  <si>
    <t>Facilitator 1</t>
  </si>
  <si>
    <t>Facilitator 2</t>
  </si>
  <si>
    <t>Facilitator 3</t>
  </si>
  <si>
    <r>
      <t>Designation  (</t>
    </r>
    <r>
      <rPr>
        <sz val="11"/>
        <color theme="1"/>
        <rFont val="Calibri"/>
        <family val="2"/>
        <scheme val="minor"/>
      </rPr>
      <t>Obstetrician, Anesthetist,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MO, MOIC,CMHO, DPHN, ANM, GNM, AYUSH MO,  LHV etc)</t>
    </r>
  </si>
  <si>
    <r>
      <t xml:space="preserve">Training Start Date     </t>
    </r>
    <r>
      <rPr>
        <sz val="11"/>
        <color theme="1"/>
        <rFont val="Calibri"/>
        <family val="2"/>
        <scheme val="minor"/>
      </rPr>
      <t>(DD-MMM-YYYY; E.g. 01-Jan-2015)</t>
    </r>
  </si>
  <si>
    <r>
      <t xml:space="preserve">Training End Date </t>
    </r>
    <r>
      <rPr>
        <sz val="11"/>
        <color theme="1"/>
        <rFont val="Calibri"/>
        <family val="2"/>
        <scheme val="minor"/>
      </rPr>
      <t>(DD-MMM-YYYY)</t>
    </r>
  </si>
  <si>
    <r>
      <t xml:space="preserve">Month of </t>
    </r>
    <r>
      <rPr>
        <b/>
        <u/>
        <sz val="8"/>
        <color theme="1"/>
        <rFont val="Calibri"/>
        <family val="2"/>
        <scheme val="minor"/>
      </rPr>
      <t xml:space="preserve">Experience in MH </t>
    </r>
    <r>
      <rPr>
        <b/>
        <sz val="8"/>
        <color theme="1"/>
        <rFont val="Calibri"/>
        <family val="2"/>
        <scheme val="minor"/>
      </rPr>
      <t>Services</t>
    </r>
  </si>
  <si>
    <r>
      <t xml:space="preserve">Total Month of </t>
    </r>
    <r>
      <rPr>
        <b/>
        <u/>
        <sz val="8"/>
        <color theme="1"/>
        <rFont val="Calibri"/>
        <family val="2"/>
        <scheme val="minor"/>
      </rPr>
      <t xml:space="preserve">Experience in Health </t>
    </r>
    <r>
      <rPr>
        <b/>
        <sz val="8"/>
        <color theme="1"/>
        <rFont val="Calibri"/>
        <family val="2"/>
        <scheme val="minor"/>
      </rPr>
      <t>Service Provider</t>
    </r>
  </si>
  <si>
    <t>Highest Qualification</t>
  </si>
  <si>
    <r>
      <t xml:space="preserve">Group </t>
    </r>
    <r>
      <rPr>
        <b/>
        <sz val="6"/>
        <color theme="1"/>
        <rFont val="Cambria"/>
        <family val="1"/>
        <scheme val="major"/>
      </rPr>
      <t>(OBGY,
Non-Specialist,
Specialist Other, 
Ayush, 
BSC(N), 
GNM, 
ANM)</t>
    </r>
  </si>
  <si>
    <r>
      <t xml:space="preserve">If </t>
    </r>
    <r>
      <rPr>
        <b/>
        <u/>
        <sz val="8"/>
        <color theme="1"/>
        <rFont val="Calibri"/>
        <family val="2"/>
        <scheme val="minor"/>
      </rPr>
      <t>SBA</t>
    </r>
    <r>
      <rPr>
        <b/>
        <sz val="8"/>
        <color theme="1"/>
        <rFont val="Calibri"/>
        <family val="2"/>
        <scheme val="minor"/>
      </rPr>
      <t xml:space="preserve"> training done then </t>
    </r>
    <r>
      <rPr>
        <b/>
        <u/>
        <sz val="8"/>
        <color theme="1"/>
        <rFont val="Calibri"/>
        <family val="2"/>
        <scheme val="minor"/>
      </rPr>
      <t>Year of Training, else 'N'</t>
    </r>
  </si>
  <si>
    <t>Optional</t>
  </si>
  <si>
    <t>No. of Doctor attended Dakshata Training.</t>
  </si>
  <si>
    <t>No. of Nurses attended Dakshata Training.</t>
  </si>
  <si>
    <t>No. of LHV attended Dakshata Training.</t>
  </si>
  <si>
    <t>Total No. of Participant attended Dakshata Training.</t>
  </si>
  <si>
    <t>Doctor</t>
  </si>
  <si>
    <t>Nurse</t>
  </si>
  <si>
    <t>MO</t>
  </si>
  <si>
    <t>Dakshata ToT Refresher</t>
  </si>
  <si>
    <t>Dr Sunita Dhamija</t>
  </si>
  <si>
    <t>Facilitator 4</t>
  </si>
  <si>
    <t>Batch1</t>
  </si>
  <si>
    <t>Jharkhand</t>
  </si>
  <si>
    <t>Ramgarh</t>
  </si>
  <si>
    <t>Patratu</t>
  </si>
  <si>
    <t>CHC</t>
  </si>
  <si>
    <t>Dr Abha Indu Tirkey</t>
  </si>
  <si>
    <t>Female</t>
  </si>
  <si>
    <t>IPH Hall Ranchi</t>
  </si>
  <si>
    <t xml:space="preserve">Ramgarh </t>
  </si>
  <si>
    <t>DH</t>
  </si>
  <si>
    <t>ANM</t>
  </si>
  <si>
    <t>Khunti</t>
  </si>
  <si>
    <t>Torpa</t>
  </si>
  <si>
    <t>SDH</t>
  </si>
  <si>
    <t>Shweta Kalkho</t>
  </si>
  <si>
    <t>GNM</t>
  </si>
  <si>
    <t>DH Khunti</t>
  </si>
  <si>
    <t>Gita Kumari</t>
  </si>
  <si>
    <t>Ranchi</t>
  </si>
  <si>
    <t>Pramilla Kumari</t>
  </si>
  <si>
    <t>Dr Jp Tigga</t>
  </si>
  <si>
    <t xml:space="preserve">DH Ranchi </t>
  </si>
  <si>
    <t>Maduri Kumari</t>
  </si>
  <si>
    <t>DH Ramgarh</t>
  </si>
  <si>
    <t>Dr Ak patak</t>
  </si>
  <si>
    <t>Male</t>
  </si>
  <si>
    <t>DRCHO</t>
  </si>
  <si>
    <t>Dr Vibha Rani</t>
  </si>
  <si>
    <t>Namkum</t>
  </si>
  <si>
    <t>Ratu</t>
  </si>
  <si>
    <t>DH khunti</t>
  </si>
  <si>
    <t>Dr CS Jaiswal</t>
  </si>
  <si>
    <t>Rekha Kumari</t>
  </si>
  <si>
    <t>Birwati Kumari</t>
  </si>
  <si>
    <t>Dr Dinesh Singh</t>
  </si>
  <si>
    <t>Sunil Thananki</t>
  </si>
  <si>
    <t>Pre</t>
  </si>
  <si>
    <t>Post</t>
  </si>
  <si>
    <t>AMTSL</t>
  </si>
  <si>
    <t>New Born Resuscitation</t>
  </si>
  <si>
    <t>Management of antenatal complications</t>
  </si>
  <si>
    <t>Management of postnatal complications</t>
  </si>
  <si>
    <t>KA</t>
  </si>
  <si>
    <t>Total Marks</t>
  </si>
  <si>
    <t>Average Marks</t>
  </si>
  <si>
    <t>%</t>
  </si>
  <si>
    <t>Total Station Passed(Pre)</t>
  </si>
  <si>
    <t>Total Marks (Pre)</t>
  </si>
  <si>
    <t>Total Marks (Post)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</si>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</sst>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6"/>
      <color theme="1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2" fillId="0" borderId="0" applyFont="0" applyFill="0" applyBorder="0" applyAlignment="0" applyProtection="0"/>
  </cellStyleXfs>
  <cellXfs count="77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0" fillId="3" borderId="1" xfId="0" applyFont="1" applyFill="1" applyBorder="1"/>
    <xf numFmtId="0" fontId="0" fillId="3" borderId="0" xfId="0" applyFont="1" applyFill="1" applyBorder="1"/>
    <xf numFmtId="0" fontId="0" fillId="3" borderId="2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1" xfId="0" applyFont="1" applyFill="1" applyBorder="1"/>
    <xf numFmtId="0" fontId="1" fillId="8" borderId="0" xfId="0" applyFont="1" applyFill="1" applyBorder="1" applyAlignment="1">
      <alignment horizontal="center"/>
    </xf>
    <xf numFmtId="0" fontId="0" fillId="8" borderId="0" xfId="0" applyFont="1" applyFill="1" applyBorder="1"/>
    <xf numFmtId="0" fontId="0" fillId="8" borderId="0" xfId="0" applyFont="1" applyFill="1" applyBorder="1" applyAlignment="1">
      <alignment horizontal="center"/>
    </xf>
    <xf numFmtId="0" fontId="7" fillId="10" borderId="1" xfId="0" applyFont="1" applyFill="1" applyBorder="1"/>
    <xf numFmtId="0" fontId="0" fillId="10" borderId="0" xfId="0" applyFont="1" applyFill="1" applyBorder="1"/>
    <xf numFmtId="0" fontId="8" fillId="8" borderId="0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16" fontId="0" fillId="0" borderId="13" xfId="0" applyNumberFormat="1" applyFont="1" applyBorder="1"/>
    <xf numFmtId="0" fontId="0" fillId="3" borderId="3" xfId="0" applyFont="1" applyFill="1" applyBorder="1" applyAlignment="1"/>
    <xf numFmtId="0" fontId="6" fillId="4" borderId="1" xfId="0" applyFont="1" applyFill="1" applyBorder="1" applyAlignment="1">
      <alignment horizontal="left" textRotation="90" wrapText="1"/>
    </xf>
    <xf numFmtId="0" fontId="6" fillId="9" borderId="1" xfId="0" applyFont="1" applyFill="1" applyBorder="1" applyAlignment="1">
      <alignment horizontal="left" textRotation="90" wrapText="1"/>
    </xf>
    <xf numFmtId="0" fontId="5" fillId="6" borderId="1" xfId="0" applyFont="1" applyFill="1" applyBorder="1" applyAlignment="1">
      <alignment horizontal="center" textRotation="90"/>
    </xf>
    <xf numFmtId="0" fontId="5" fillId="7" borderId="1" xfId="0" applyFont="1" applyFill="1" applyBorder="1" applyAlignment="1">
      <alignment horizontal="center" textRotation="90"/>
    </xf>
    <xf numFmtId="0" fontId="0" fillId="0" borderId="1" xfId="0" applyBorder="1"/>
    <xf numFmtId="0" fontId="0" fillId="13" borderId="0" xfId="0" applyFont="1" applyFill="1" applyBorder="1"/>
    <xf numFmtId="0" fontId="0" fillId="11" borderId="1" xfId="0" applyFont="1" applyFill="1" applyBorder="1"/>
    <xf numFmtId="16" fontId="0" fillId="0" borderId="1" xfId="0" applyNumberFormat="1" applyFont="1" applyBorder="1"/>
    <xf numFmtId="16" fontId="0" fillId="11" borderId="1" xfId="0" applyNumberFormat="1" applyFont="1" applyFill="1" applyBorder="1"/>
    <xf numFmtId="0" fontId="4" fillId="12" borderId="6" xfId="0" applyFont="1" applyFill="1" applyBorder="1"/>
    <xf numFmtId="0" fontId="4" fillId="12" borderId="7" xfId="0" applyFont="1" applyFill="1" applyBorder="1"/>
    <xf numFmtId="0" fontId="4" fillId="12" borderId="15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11" borderId="4" xfId="0" applyFont="1" applyFill="1" applyBorder="1"/>
    <xf numFmtId="0" fontId="0" fillId="11" borderId="5" xfId="0" applyFont="1" applyFill="1" applyBorder="1"/>
    <xf numFmtId="0" fontId="0" fillId="0" borderId="8" xfId="0" applyFont="1" applyBorder="1"/>
    <xf numFmtId="16" fontId="0" fillId="0" borderId="9" xfId="0" applyNumberFormat="1" applyFont="1" applyBorder="1"/>
    <xf numFmtId="0" fontId="0" fillId="0" borderId="9" xfId="0" applyFont="1" applyBorder="1"/>
    <xf numFmtId="0" fontId="0" fillId="0" borderId="16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right"/>
    </xf>
    <xf numFmtId="15" fontId="0" fillId="3" borderId="7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vertical="center"/>
    </xf>
    <xf numFmtId="15" fontId="0" fillId="3" borderId="1" xfId="0" applyNumberFormat="1" applyFont="1" applyFill="1" applyBorder="1" applyAlignment="1">
      <alignment horizontal="center"/>
    </xf>
    <xf numFmtId="0" fontId="0" fillId="8" borderId="0" xfId="0" applyFill="1"/>
    <xf numFmtId="164" fontId="0" fillId="8" borderId="1" xfId="0" applyNumberFormat="1" applyFill="1" applyBorder="1"/>
    <xf numFmtId="0" fontId="0" fillId="8" borderId="1" xfId="0" applyFill="1" applyBorder="1"/>
    <xf numFmtId="0" fontId="0" fillId="8" borderId="7" xfId="0" applyFont="1" applyFill="1" applyBorder="1" applyAlignment="1">
      <alignment vertical="center"/>
    </xf>
    <xf numFmtId="15" fontId="0" fillId="8" borderId="9" xfId="0" applyNumberFormat="1" applyFont="1" applyFill="1" applyBorder="1" applyAlignment="1">
      <alignment horizontal="center"/>
    </xf>
    <xf numFmtId="0" fontId="7" fillId="10" borderId="2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right"/>
    </xf>
    <xf numFmtId="15" fontId="0" fillId="8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0" fillId="0" borderId="1" xfId="2" applyNumberFormat="1" applyFont="1" applyFill="1" applyBorder="1"/>
    <xf numFmtId="165" fontId="0" fillId="0" borderId="1" xfId="2" applyNumberFormat="1" applyFont="1" applyBorder="1"/>
    <xf numFmtId="164" fontId="0" fillId="8" borderId="1" xfId="0" applyNumberFormat="1" applyFont="1" applyFill="1" applyBorder="1"/>
    <xf numFmtId="0" fontId="0" fillId="8" borderId="18" xfId="0" applyFill="1" applyBorder="1"/>
    <xf numFmtId="0" fontId="0" fillId="0" borderId="1" xfId="0" applyFill="1" applyBorder="1"/>
    <xf numFmtId="0" fontId="5" fillId="0" borderId="17" xfId="0" applyFont="1" applyFill="1" applyBorder="1" applyAlignment="1">
      <alignment horizontal="left"/>
    </xf>
    <xf numFmtId="165" fontId="0" fillId="0" borderId="17" xfId="2" applyNumberFormat="1" applyFont="1" applyFill="1" applyBorder="1"/>
    <xf numFmtId="0" fontId="1" fillId="8" borderId="1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8" fillId="13" borderId="0" xfId="0" applyFont="1" applyFill="1" applyBorder="1" applyAlignment="1">
      <alignment horizontal="center"/>
    </xf>
  </cellXfs>
  <cellStyles count="3">
    <cellStyle name="Normal" xfId="0" builtinId="0"/>
    <cellStyle name="Normal_Sheet1" xfId="1"/>
    <cellStyle name="Percent" xfId="2" builtinId="5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Graph!$B$1</c:f>
              <c:strCache>
                <c:ptCount val="1"/>
                <c:pt idx="0">
                  <c:v>Pre</c:v>
                </c:pt>
              </c:strCache>
            </c:strRef>
          </c:tx>
          <c:invertIfNegative val="0"/>
          <c:cat>
            <c:strRef>
              <c:f>Graph!$A$2:$A$7</c:f>
              <c:strCache>
                <c:ptCount val="6"/>
                <c:pt idx="0">
                  <c:v>KA</c:v>
                </c:pt>
                <c:pt idx="1">
                  <c:v>AMTSL</c:v>
                </c:pt>
                <c:pt idx="2">
                  <c:v>New Born Resuscitation</c:v>
                </c:pt>
                <c:pt idx="3">
                  <c:v>Management of antenatal complications</c:v>
                </c:pt>
                <c:pt idx="4">
                  <c:v>Management of postnatal complications</c:v>
                </c:pt>
                <c:pt idx="5">
                  <c:v>Total </c:v>
                </c:pt>
              </c:strCache>
            </c:strRef>
          </c:cat>
          <c:val>
            <c:numRef>
              <c:f>Graph!$B$2:$B$7</c:f>
              <c:numCache>
                <c:formatCode>0.0%</c:formatCode>
                <c:ptCount val="6"/>
                <c:pt idx="0">
                  <c:v>0.69166666666666665</c:v>
                </c:pt>
                <c:pt idx="1">
                  <c:v>0.4375</c:v>
                </c:pt>
                <c:pt idx="2">
                  <c:v>0.36458333333333331</c:v>
                </c:pt>
                <c:pt idx="3">
                  <c:v>0.5546875</c:v>
                </c:pt>
                <c:pt idx="4">
                  <c:v>0.60416666666666663</c:v>
                </c:pt>
                <c:pt idx="5">
                  <c:v>0.48700000000000004</c:v>
                </c:pt>
              </c:numCache>
            </c:numRef>
          </c:val>
        </c:ser>
        <c:ser>
          <c:idx val="1"/>
          <c:order val="1"/>
          <c:tx>
            <c:strRef>
              <c:f>Graph!$C$1</c:f>
              <c:strCache>
                <c:ptCount val="1"/>
                <c:pt idx="0">
                  <c:v>Post</c:v>
                </c:pt>
              </c:strCache>
            </c:strRef>
          </c:tx>
          <c:invertIfNegative val="0"/>
          <c:cat>
            <c:strRef>
              <c:f>Graph!$A$2:$A$7</c:f>
              <c:strCache>
                <c:ptCount val="6"/>
                <c:pt idx="0">
                  <c:v>KA</c:v>
                </c:pt>
                <c:pt idx="1">
                  <c:v>AMTSL</c:v>
                </c:pt>
                <c:pt idx="2">
                  <c:v>New Born Resuscitation</c:v>
                </c:pt>
                <c:pt idx="3">
                  <c:v>Management of antenatal complications</c:v>
                </c:pt>
                <c:pt idx="4">
                  <c:v>Management of postnatal complications</c:v>
                </c:pt>
                <c:pt idx="5">
                  <c:v>Total </c:v>
                </c:pt>
              </c:strCache>
            </c:strRef>
          </c:cat>
          <c:val>
            <c:numRef>
              <c:f>Graph!$C$2:$C$7</c:f>
              <c:numCache>
                <c:formatCode>0.0%</c:formatCode>
                <c:ptCount val="6"/>
                <c:pt idx="0">
                  <c:v>0.93333333333333335</c:v>
                </c:pt>
                <c:pt idx="1">
                  <c:v>0.87272727272727268</c:v>
                </c:pt>
                <c:pt idx="2">
                  <c:v>0.94696969696969691</c:v>
                </c:pt>
                <c:pt idx="3">
                  <c:v>0.91477272727272729</c:v>
                </c:pt>
                <c:pt idx="4">
                  <c:v>0.84848484848484851</c:v>
                </c:pt>
                <c:pt idx="5">
                  <c:v>0.89500000000000002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4920064"/>
        <c:axId val="94925952"/>
      </c:barChart>
      <c:catAx>
        <c:axId val="94920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4925952"/>
        <c:crosses val="autoZero"/>
        <c:auto val="1"/>
        <c:lblAlgn val="ctr"/>
        <c:lblOffset val="100"/>
        <c:noMultiLvlLbl val="0"/>
      </c:catAx>
      <c:valAx>
        <c:axId val="949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492006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14</xdr:col>
      <xdr:colOff>85724</xdr:colOff>
      <xdr:row>23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F18" sqref="F18"/>
    </sheetView>
  </sheetViews>
  <sheetFormatPr defaultRowHeight="15" x14ac:dyDescent="0.25"/>
  <cols>
    <col min="1" max="1" width="35.42578125" customWidth="1"/>
    <col min="4" max="4" width="25.28515625" customWidth="1"/>
    <col min="5" max="5" width="17.42578125" bestFit="1" customWidth="1"/>
    <col min="6" max="6" width="27.28515625" customWidth="1"/>
    <col min="7" max="7" width="17.140625" bestFit="1" customWidth="1"/>
    <col min="8" max="8" width="30.5703125" customWidth="1"/>
  </cols>
  <sheetData>
    <row r="1" spans="1:8" x14ac:dyDescent="0.25">
      <c r="A1" s="1" t="s">
        <v>66</v>
      </c>
      <c r="B1" s="1" t="s">
        <v>18</v>
      </c>
      <c r="C1" s="1" t="s">
        <v>67</v>
      </c>
      <c r="D1" s="1" t="s">
        <v>9</v>
      </c>
      <c r="E1" s="1" t="s">
        <v>68</v>
      </c>
      <c r="F1" s="1" t="s">
        <v>69</v>
      </c>
      <c r="G1" s="1" t="s">
        <v>70</v>
      </c>
    </row>
    <row r="2" spans="1:8" x14ac:dyDescent="0.25">
      <c r="A2" s="2" t="s">
        <v>40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10</v>
      </c>
      <c r="G2" s="2" t="s">
        <v>20</v>
      </c>
      <c r="H2" s="2" t="s">
        <v>40</v>
      </c>
    </row>
    <row r="3" spans="1:8" x14ac:dyDescent="0.25">
      <c r="A3" s="2" t="s">
        <v>41</v>
      </c>
      <c r="B3" s="2" t="s">
        <v>71</v>
      </c>
      <c r="C3" s="2" t="s">
        <v>72</v>
      </c>
      <c r="D3" s="2" t="s">
        <v>75</v>
      </c>
      <c r="E3" s="2" t="s">
        <v>74</v>
      </c>
      <c r="F3" s="2" t="s">
        <v>1</v>
      </c>
      <c r="G3" s="2" t="s">
        <v>20</v>
      </c>
      <c r="H3" s="2" t="s">
        <v>41</v>
      </c>
    </row>
    <row r="4" spans="1:8" x14ac:dyDescent="0.25">
      <c r="A4" s="2" t="s">
        <v>54</v>
      </c>
      <c r="B4" s="2" t="s">
        <v>71</v>
      </c>
      <c r="C4" s="2" t="s">
        <v>72</v>
      </c>
      <c r="D4" s="2" t="s">
        <v>75</v>
      </c>
      <c r="E4" s="2" t="s">
        <v>74</v>
      </c>
      <c r="F4" s="2" t="s">
        <v>28</v>
      </c>
      <c r="G4" s="2" t="s">
        <v>21</v>
      </c>
      <c r="H4" s="2" t="s">
        <v>54</v>
      </c>
    </row>
    <row r="5" spans="1:8" x14ac:dyDescent="0.25">
      <c r="A5" s="2" t="s">
        <v>42</v>
      </c>
      <c r="B5" s="2" t="s">
        <v>71</v>
      </c>
      <c r="C5" s="2" t="s">
        <v>72</v>
      </c>
      <c r="D5" s="2" t="s">
        <v>76</v>
      </c>
      <c r="E5" s="2" t="s">
        <v>74</v>
      </c>
      <c r="F5" s="2" t="s">
        <v>2</v>
      </c>
      <c r="G5" s="2" t="s">
        <v>20</v>
      </c>
      <c r="H5" s="2" t="s">
        <v>42</v>
      </c>
    </row>
    <row r="6" spans="1:8" x14ac:dyDescent="0.25">
      <c r="A6" s="2" t="s">
        <v>61</v>
      </c>
      <c r="B6" s="2" t="s">
        <v>71</v>
      </c>
      <c r="C6" s="2" t="s">
        <v>72</v>
      </c>
      <c r="D6" s="2" t="s">
        <v>77</v>
      </c>
      <c r="E6" s="2" t="s">
        <v>74</v>
      </c>
      <c r="F6" s="2" t="s">
        <v>27</v>
      </c>
      <c r="G6" s="2" t="s">
        <v>20</v>
      </c>
      <c r="H6" s="2" t="s">
        <v>61</v>
      </c>
    </row>
    <row r="7" spans="1:8" x14ac:dyDescent="0.25">
      <c r="A7" s="2" t="s">
        <v>65</v>
      </c>
      <c r="B7" s="2" t="s">
        <v>71</v>
      </c>
      <c r="C7" s="2" t="s">
        <v>72</v>
      </c>
      <c r="D7" s="2" t="s">
        <v>78</v>
      </c>
      <c r="E7" s="2" t="s">
        <v>74</v>
      </c>
      <c r="F7" s="2" t="s">
        <v>26</v>
      </c>
      <c r="G7" s="2" t="s">
        <v>20</v>
      </c>
      <c r="H7" s="2" t="s">
        <v>65</v>
      </c>
    </row>
    <row r="8" spans="1:8" x14ac:dyDescent="0.25">
      <c r="A8" s="2" t="s">
        <v>58</v>
      </c>
      <c r="B8" s="2" t="s">
        <v>71</v>
      </c>
      <c r="C8" s="2" t="s">
        <v>72</v>
      </c>
      <c r="D8" s="2" t="s">
        <v>79</v>
      </c>
      <c r="E8" s="2" t="s">
        <v>74</v>
      </c>
      <c r="F8" s="2" t="s">
        <v>29</v>
      </c>
      <c r="G8" s="2" t="s">
        <v>21</v>
      </c>
      <c r="H8" s="2" t="s">
        <v>58</v>
      </c>
    </row>
    <row r="9" spans="1:8" x14ac:dyDescent="0.25">
      <c r="A9" s="2" t="s">
        <v>62</v>
      </c>
      <c r="B9" s="2" t="s">
        <v>71</v>
      </c>
      <c r="C9" s="2" t="s">
        <v>72</v>
      </c>
      <c r="D9" s="2" t="s">
        <v>80</v>
      </c>
      <c r="E9" s="2" t="s">
        <v>74</v>
      </c>
      <c r="F9" s="2" t="s">
        <v>36</v>
      </c>
      <c r="G9" s="2" t="s">
        <v>20</v>
      </c>
      <c r="H9" s="2" t="s">
        <v>62</v>
      </c>
    </row>
    <row r="10" spans="1:8" x14ac:dyDescent="0.25">
      <c r="A10" s="2" t="s">
        <v>44</v>
      </c>
      <c r="B10" s="2" t="s">
        <v>71</v>
      </c>
      <c r="C10" s="2" t="s">
        <v>72</v>
      </c>
      <c r="D10" s="2" t="s">
        <v>80</v>
      </c>
      <c r="E10" s="2" t="s">
        <v>74</v>
      </c>
      <c r="F10" s="2" t="s">
        <v>30</v>
      </c>
      <c r="G10" s="2" t="s">
        <v>21</v>
      </c>
      <c r="H10" s="2" t="s">
        <v>44</v>
      </c>
    </row>
    <row r="11" spans="1:8" x14ac:dyDescent="0.25">
      <c r="A11" s="2" t="s">
        <v>38</v>
      </c>
      <c r="B11" s="2" t="s">
        <v>71</v>
      </c>
      <c r="C11" s="2" t="s">
        <v>72</v>
      </c>
      <c r="D11" s="2" t="s">
        <v>81</v>
      </c>
      <c r="E11" s="2" t="s">
        <v>74</v>
      </c>
      <c r="F11" s="2" t="s">
        <v>35</v>
      </c>
      <c r="G11" s="2" t="s">
        <v>20</v>
      </c>
      <c r="H11" s="2" t="s">
        <v>38</v>
      </c>
    </row>
    <row r="12" spans="1:8" x14ac:dyDescent="0.25">
      <c r="A12" s="2" t="s">
        <v>45</v>
      </c>
      <c r="B12" s="2" t="s">
        <v>71</v>
      </c>
      <c r="C12" s="2" t="s">
        <v>72</v>
      </c>
      <c r="D12" s="2" t="s">
        <v>82</v>
      </c>
      <c r="E12" s="2" t="s">
        <v>74</v>
      </c>
      <c r="F12" s="2" t="s">
        <v>7</v>
      </c>
      <c r="G12" s="2" t="s">
        <v>20</v>
      </c>
      <c r="H12" s="2" t="s">
        <v>45</v>
      </c>
    </row>
    <row r="13" spans="1:8" x14ac:dyDescent="0.25">
      <c r="A13" s="2" t="s">
        <v>55</v>
      </c>
      <c r="B13" s="2" t="s">
        <v>71</v>
      </c>
      <c r="C13" s="2" t="s">
        <v>72</v>
      </c>
      <c r="D13" s="2" t="s">
        <v>83</v>
      </c>
      <c r="E13" s="2" t="s">
        <v>74</v>
      </c>
      <c r="F13" s="2" t="s">
        <v>11</v>
      </c>
      <c r="G13" s="2" t="s">
        <v>20</v>
      </c>
      <c r="H13" s="2" t="s">
        <v>55</v>
      </c>
    </row>
    <row r="14" spans="1:8" x14ac:dyDescent="0.25">
      <c r="A14" s="2" t="s">
        <v>43</v>
      </c>
      <c r="B14" s="2" t="s">
        <v>71</v>
      </c>
      <c r="C14" s="2" t="s">
        <v>72</v>
      </c>
      <c r="D14" s="2" t="s">
        <v>84</v>
      </c>
      <c r="E14" s="2" t="s">
        <v>74</v>
      </c>
      <c r="F14" s="2" t="s">
        <v>6</v>
      </c>
      <c r="G14" s="2" t="s">
        <v>20</v>
      </c>
      <c r="H14" s="2" t="s">
        <v>43</v>
      </c>
    </row>
    <row r="15" spans="1:8" x14ac:dyDescent="0.25">
      <c r="A15" s="2" t="s">
        <v>64</v>
      </c>
      <c r="B15" s="2" t="s">
        <v>71</v>
      </c>
      <c r="C15" s="2" t="s">
        <v>72</v>
      </c>
      <c r="D15" s="2" t="s">
        <v>85</v>
      </c>
      <c r="E15" s="2" t="s">
        <v>74</v>
      </c>
      <c r="F15" s="2" t="s">
        <v>4</v>
      </c>
      <c r="G15" s="2" t="s">
        <v>20</v>
      </c>
      <c r="H15" s="2" t="s">
        <v>64</v>
      </c>
    </row>
    <row r="16" spans="1:8" x14ac:dyDescent="0.25">
      <c r="A16" s="2" t="s">
        <v>46</v>
      </c>
      <c r="B16" s="2" t="s">
        <v>71</v>
      </c>
      <c r="C16" s="2" t="s">
        <v>72</v>
      </c>
      <c r="D16" s="2" t="s">
        <v>86</v>
      </c>
      <c r="E16" s="2" t="s">
        <v>74</v>
      </c>
      <c r="F16" s="2" t="s">
        <v>12</v>
      </c>
      <c r="G16" s="2" t="s">
        <v>20</v>
      </c>
      <c r="H16" s="2" t="s">
        <v>46</v>
      </c>
    </row>
    <row r="17" spans="1:8" x14ac:dyDescent="0.25">
      <c r="A17" s="2" t="s">
        <v>63</v>
      </c>
      <c r="B17" s="2" t="s">
        <v>71</v>
      </c>
      <c r="C17" s="2" t="s">
        <v>72</v>
      </c>
      <c r="D17" s="2" t="s">
        <v>86</v>
      </c>
      <c r="E17" s="2" t="s">
        <v>74</v>
      </c>
      <c r="F17" s="2" t="s">
        <v>31</v>
      </c>
      <c r="G17" s="2" t="s">
        <v>21</v>
      </c>
      <c r="H17" s="2" t="s">
        <v>63</v>
      </c>
    </row>
    <row r="18" spans="1:8" x14ac:dyDescent="0.25">
      <c r="A18" s="2" t="s">
        <v>47</v>
      </c>
      <c r="B18" s="2" t="s">
        <v>71</v>
      </c>
      <c r="C18" s="2" t="s">
        <v>72</v>
      </c>
      <c r="D18" s="2" t="s">
        <v>87</v>
      </c>
      <c r="E18" s="2" t="s">
        <v>74</v>
      </c>
      <c r="F18" s="2" t="s">
        <v>13</v>
      </c>
      <c r="G18" s="2" t="s">
        <v>20</v>
      </c>
      <c r="H18" s="2" t="s">
        <v>47</v>
      </c>
    </row>
    <row r="19" spans="1:8" x14ac:dyDescent="0.25">
      <c r="A19" s="2" t="s">
        <v>39</v>
      </c>
      <c r="B19" s="2" t="s">
        <v>71</v>
      </c>
      <c r="C19" s="2" t="s">
        <v>72</v>
      </c>
      <c r="D19" s="2" t="s">
        <v>88</v>
      </c>
      <c r="E19" s="2" t="s">
        <v>74</v>
      </c>
      <c r="F19" s="2" t="s">
        <v>14</v>
      </c>
      <c r="G19" s="2" t="s">
        <v>20</v>
      </c>
      <c r="H19" s="2" t="s">
        <v>39</v>
      </c>
    </row>
    <row r="20" spans="1:8" x14ac:dyDescent="0.25">
      <c r="A20" s="2" t="s">
        <v>52</v>
      </c>
      <c r="B20" s="2" t="s">
        <v>71</v>
      </c>
      <c r="C20" s="2" t="s">
        <v>72</v>
      </c>
      <c r="D20" s="2" t="s">
        <v>88</v>
      </c>
      <c r="E20" s="2" t="s">
        <v>74</v>
      </c>
      <c r="F20" s="2" t="s">
        <v>34</v>
      </c>
      <c r="G20" s="2" t="s">
        <v>89</v>
      </c>
      <c r="H20" s="2" t="s">
        <v>52</v>
      </c>
    </row>
    <row r="21" spans="1:8" x14ac:dyDescent="0.25">
      <c r="A21" s="2" t="s">
        <v>59</v>
      </c>
      <c r="B21" s="2" t="s">
        <v>71</v>
      </c>
      <c r="C21" s="2" t="s">
        <v>72</v>
      </c>
      <c r="D21" s="2" t="s">
        <v>88</v>
      </c>
      <c r="E21" s="2" t="s">
        <v>74</v>
      </c>
      <c r="F21" s="2" t="s">
        <v>32</v>
      </c>
      <c r="G21" s="2" t="s">
        <v>21</v>
      </c>
      <c r="H21" s="2" t="s">
        <v>59</v>
      </c>
    </row>
    <row r="22" spans="1:8" x14ac:dyDescent="0.25">
      <c r="A22" s="2" t="s">
        <v>48</v>
      </c>
      <c r="B22" s="2" t="s">
        <v>71</v>
      </c>
      <c r="C22" s="2" t="s">
        <v>72</v>
      </c>
      <c r="D22" s="2" t="s">
        <v>88</v>
      </c>
      <c r="E22" s="2" t="s">
        <v>74</v>
      </c>
      <c r="F22" s="2" t="s">
        <v>37</v>
      </c>
      <c r="G22" s="2" t="s">
        <v>20</v>
      </c>
      <c r="H22" s="2" t="s">
        <v>48</v>
      </c>
    </row>
    <row r="23" spans="1:8" x14ac:dyDescent="0.25">
      <c r="A23" s="2" t="s">
        <v>53</v>
      </c>
      <c r="B23" s="2" t="s">
        <v>71</v>
      </c>
      <c r="C23" s="2" t="s">
        <v>72</v>
      </c>
      <c r="D23" s="2" t="s">
        <v>88</v>
      </c>
      <c r="E23" s="2" t="s">
        <v>74</v>
      </c>
      <c r="F23" s="2" t="s">
        <v>33</v>
      </c>
      <c r="G23" s="2" t="s">
        <v>21</v>
      </c>
      <c r="H23" s="2" t="s">
        <v>53</v>
      </c>
    </row>
    <row r="24" spans="1:8" x14ac:dyDescent="0.25">
      <c r="A24" s="2" t="s">
        <v>56</v>
      </c>
      <c r="B24" s="2" t="s">
        <v>71</v>
      </c>
      <c r="C24" s="2" t="s">
        <v>72</v>
      </c>
      <c r="D24" s="2" t="s">
        <v>90</v>
      </c>
      <c r="E24" s="2" t="s">
        <v>74</v>
      </c>
      <c r="F24" s="2" t="s">
        <v>15</v>
      </c>
      <c r="G24" s="2" t="s">
        <v>20</v>
      </c>
      <c r="H24" s="2" t="s">
        <v>56</v>
      </c>
    </row>
    <row r="25" spans="1:8" x14ac:dyDescent="0.25">
      <c r="A25" s="2" t="s">
        <v>60</v>
      </c>
      <c r="B25" s="2" t="s">
        <v>71</v>
      </c>
      <c r="C25" s="2" t="s">
        <v>72</v>
      </c>
      <c r="D25" s="2" t="s">
        <v>91</v>
      </c>
      <c r="E25" s="2" t="s">
        <v>74</v>
      </c>
      <c r="F25" s="2" t="s">
        <v>5</v>
      </c>
      <c r="G25" s="2" t="s">
        <v>20</v>
      </c>
      <c r="H25" s="2" t="s">
        <v>60</v>
      </c>
    </row>
    <row r="26" spans="1:8" x14ac:dyDescent="0.25">
      <c r="A26" s="2" t="s">
        <v>57</v>
      </c>
      <c r="B26" s="2" t="s">
        <v>71</v>
      </c>
      <c r="C26" s="2" t="s">
        <v>72</v>
      </c>
      <c r="D26" s="2" t="s">
        <v>92</v>
      </c>
      <c r="E26" s="2" t="s">
        <v>74</v>
      </c>
      <c r="F26" s="2" t="s">
        <v>3</v>
      </c>
      <c r="G26" s="2" t="s">
        <v>20</v>
      </c>
      <c r="H26" s="2" t="s">
        <v>57</v>
      </c>
    </row>
    <row r="27" spans="1:8" x14ac:dyDescent="0.25">
      <c r="A27" s="2" t="s">
        <v>49</v>
      </c>
      <c r="B27" s="2" t="s">
        <v>71</v>
      </c>
      <c r="C27" s="2" t="s">
        <v>72</v>
      </c>
      <c r="D27" s="2" t="s">
        <v>93</v>
      </c>
      <c r="E27" s="2" t="s">
        <v>74</v>
      </c>
      <c r="F27" s="2" t="s">
        <v>17</v>
      </c>
      <c r="G27" s="2" t="s">
        <v>20</v>
      </c>
      <c r="H27" s="2" t="s">
        <v>49</v>
      </c>
    </row>
    <row r="28" spans="1:8" x14ac:dyDescent="0.25">
      <c r="A28" s="2" t="s">
        <v>50</v>
      </c>
      <c r="B28" s="2" t="s">
        <v>71</v>
      </c>
      <c r="C28" s="2" t="s">
        <v>72</v>
      </c>
      <c r="D28" s="2" t="s">
        <v>94</v>
      </c>
      <c r="E28" s="2" t="s">
        <v>74</v>
      </c>
      <c r="F28" s="2" t="s">
        <v>16</v>
      </c>
      <c r="G28" s="2" t="s">
        <v>20</v>
      </c>
      <c r="H28" s="2" t="s">
        <v>50</v>
      </c>
    </row>
    <row r="29" spans="1:8" x14ac:dyDescent="0.25">
      <c r="A29" s="2" t="s">
        <v>51</v>
      </c>
      <c r="B29" s="2" t="s">
        <v>71</v>
      </c>
      <c r="C29" s="2" t="s">
        <v>72</v>
      </c>
      <c r="D29" s="2" t="s">
        <v>95</v>
      </c>
      <c r="E29" s="2" t="s">
        <v>74</v>
      </c>
      <c r="F29" s="2" t="s">
        <v>25</v>
      </c>
      <c r="G29" s="2" t="s">
        <v>20</v>
      </c>
      <c r="H29" s="2" t="s">
        <v>51</v>
      </c>
    </row>
  </sheetData>
  <autoFilter ref="A1:G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workbookViewId="0">
      <pane xSplit="7" ySplit="4" topLeftCell="K8" activePane="bottomRight" state="frozen"/>
      <selection pane="topRight" activeCell="H1" sqref="H1"/>
      <selection pane="bottomLeft" activeCell="A5" sqref="A5"/>
      <selection pane="bottomRight" activeCell="A2" sqref="A1:G1048576"/>
    </sheetView>
  </sheetViews>
  <sheetFormatPr defaultRowHeight="15" x14ac:dyDescent="0.25"/>
  <cols>
    <col min="4" max="4" width="12.140625" customWidth="1"/>
    <col min="6" max="6" width="12.140625" customWidth="1"/>
    <col min="7" max="7" width="18.140625" customWidth="1"/>
    <col min="8" max="8" width="8.140625" customWidth="1"/>
    <col min="9" max="9" width="13.42578125" customWidth="1"/>
    <col min="10" max="10" width="12" customWidth="1"/>
    <col min="11" max="11" width="10.85546875" customWidth="1"/>
    <col min="12" max="12" width="10.140625" customWidth="1"/>
    <col min="13" max="13" width="13.5703125" customWidth="1"/>
    <col min="16" max="19" width="9.28515625" bestFit="1" customWidth="1"/>
    <col min="20" max="20" width="9.28515625" customWidth="1"/>
    <col min="22" max="25" width="9.140625" hidden="1" customWidth="1"/>
    <col min="26" max="26" width="9.28515625" bestFit="1" customWidth="1"/>
    <col min="27" max="27" width="9.5703125" bestFit="1" customWidth="1"/>
    <col min="28" max="28" width="9.28515625" bestFit="1" customWidth="1"/>
    <col min="29" max="29" width="9.5703125" bestFit="1" customWidth="1"/>
    <col min="30" max="30" width="9.5703125" customWidth="1"/>
    <col min="32" max="35" width="0" hidden="1" customWidth="1"/>
    <col min="36" max="36" width="10" customWidth="1"/>
    <col min="37" max="37" width="10.5703125" customWidth="1"/>
    <col min="38" max="38" width="9.5703125" customWidth="1"/>
    <col min="39" max="39" width="11.140625" bestFit="1" customWidth="1"/>
    <col min="40" max="40" width="18.42578125" customWidth="1"/>
  </cols>
  <sheetData>
    <row r="1" spans="1:48" s="4" customFormat="1" ht="18.75" x14ac:dyDescent="0.3">
      <c r="A1" s="74" t="s">
        <v>115</v>
      </c>
      <c r="B1" s="74"/>
      <c r="C1" s="74"/>
      <c r="D1" s="74"/>
      <c r="E1" s="74"/>
      <c r="F1" s="74"/>
      <c r="G1" s="74"/>
      <c r="H1" s="14"/>
      <c r="I1" s="10"/>
      <c r="J1" s="10"/>
      <c r="K1" s="11"/>
      <c r="L1" s="11"/>
      <c r="M1" s="13"/>
      <c r="N1" s="75" t="s">
        <v>114</v>
      </c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44"/>
      <c r="AG1" s="44"/>
      <c r="AH1" s="44"/>
      <c r="AI1" s="44"/>
      <c r="AJ1" s="10"/>
      <c r="AK1" s="10"/>
      <c r="AL1" s="10"/>
      <c r="AM1" s="10"/>
      <c r="AN1" s="10"/>
      <c r="AP1" s="76" t="s">
        <v>134</v>
      </c>
      <c r="AQ1" s="76"/>
      <c r="AR1" s="76"/>
      <c r="AS1" s="76"/>
      <c r="AT1" s="76"/>
      <c r="AU1" s="76"/>
      <c r="AV1" s="76"/>
    </row>
    <row r="2" spans="1:48" s="4" customFormat="1" ht="15.75" x14ac:dyDescent="0.25">
      <c r="A2" s="9"/>
      <c r="B2" s="9"/>
      <c r="C2" s="10"/>
      <c r="D2" s="10"/>
      <c r="E2" s="11"/>
      <c r="F2" s="10"/>
      <c r="G2" s="10"/>
      <c r="H2" s="10"/>
      <c r="I2" s="10"/>
      <c r="J2" s="10"/>
      <c r="K2" s="11"/>
      <c r="L2" s="11"/>
      <c r="M2" s="12" t="s">
        <v>109</v>
      </c>
      <c r="N2" s="3">
        <v>15</v>
      </c>
      <c r="O2" s="3">
        <v>15</v>
      </c>
      <c r="P2" s="3">
        <v>10</v>
      </c>
      <c r="Q2" s="3">
        <v>16</v>
      </c>
      <c r="R2" s="3">
        <v>8</v>
      </c>
      <c r="S2" s="3">
        <v>12</v>
      </c>
      <c r="T2" s="3"/>
      <c r="U2" s="3"/>
      <c r="V2" s="3"/>
      <c r="W2" s="3"/>
      <c r="X2" s="3"/>
      <c r="Y2" s="3"/>
      <c r="Z2" s="3">
        <v>10</v>
      </c>
      <c r="AA2" s="3">
        <v>16</v>
      </c>
      <c r="AB2" s="3">
        <v>8</v>
      </c>
      <c r="AC2" s="3">
        <v>12</v>
      </c>
      <c r="AD2" s="8"/>
      <c r="AE2" s="8"/>
      <c r="AJ2" s="10"/>
      <c r="AK2" s="10"/>
      <c r="AL2" s="10"/>
      <c r="AM2" s="10"/>
      <c r="AN2" s="10"/>
      <c r="AP2" s="26"/>
      <c r="AQ2" s="26"/>
      <c r="AR2" s="26"/>
      <c r="AS2" s="26"/>
      <c r="AT2" s="26"/>
      <c r="AU2" s="26"/>
      <c r="AV2" s="26"/>
    </row>
    <row r="3" spans="1:48" s="4" customFormat="1" ht="15.75" x14ac:dyDescent="0.25">
      <c r="A3" s="9"/>
      <c r="B3" s="9"/>
      <c r="C3" s="10"/>
      <c r="D3" s="10"/>
      <c r="E3" s="11"/>
      <c r="F3" s="10"/>
      <c r="G3" s="10"/>
      <c r="H3" s="10"/>
      <c r="I3" s="10"/>
      <c r="J3" s="10"/>
      <c r="K3" s="11"/>
      <c r="L3" s="11"/>
      <c r="M3" s="56" t="s">
        <v>110</v>
      </c>
      <c r="N3" s="5"/>
      <c r="O3" s="5"/>
      <c r="P3" s="15">
        <v>8</v>
      </c>
      <c r="Q3" s="15">
        <v>12</v>
      </c>
      <c r="R3" s="15">
        <v>6</v>
      </c>
      <c r="S3" s="15">
        <v>9</v>
      </c>
      <c r="T3" s="15"/>
      <c r="U3" s="15"/>
      <c r="V3" s="15"/>
      <c r="W3" s="15"/>
      <c r="X3" s="15"/>
      <c r="Y3" s="15"/>
      <c r="Z3" s="15">
        <v>8</v>
      </c>
      <c r="AA3" s="15">
        <v>12</v>
      </c>
      <c r="AB3" s="15">
        <v>6</v>
      </c>
      <c r="AC3" s="15">
        <v>9</v>
      </c>
      <c r="AD3" s="20"/>
      <c r="AE3" s="20"/>
      <c r="AF3" s="45"/>
      <c r="AG3" s="45"/>
      <c r="AH3" s="45"/>
      <c r="AI3" s="45"/>
      <c r="AJ3" s="10"/>
      <c r="AK3" s="10"/>
      <c r="AL3" s="10"/>
      <c r="AM3" s="10"/>
      <c r="AN3" s="10"/>
      <c r="AP3" s="26"/>
      <c r="AQ3" s="26"/>
      <c r="AR3" s="26"/>
      <c r="AS3" s="26"/>
      <c r="AT3" s="26"/>
      <c r="AU3" s="26"/>
      <c r="AV3" s="26"/>
    </row>
    <row r="4" spans="1:48" s="4" customFormat="1" ht="200.25" customHeight="1" thickBot="1" x14ac:dyDescent="0.3">
      <c r="A4" s="57" t="s">
        <v>97</v>
      </c>
      <c r="B4" s="57" t="s">
        <v>18</v>
      </c>
      <c r="C4" s="57" t="s">
        <v>9</v>
      </c>
      <c r="D4" s="57" t="s">
        <v>98</v>
      </c>
      <c r="E4" s="57" t="s">
        <v>99</v>
      </c>
      <c r="F4" s="57" t="s">
        <v>22</v>
      </c>
      <c r="G4" s="58" t="s">
        <v>0</v>
      </c>
      <c r="H4" s="58" t="s">
        <v>121</v>
      </c>
      <c r="I4" s="57" t="s">
        <v>126</v>
      </c>
      <c r="J4" s="58" t="s">
        <v>96</v>
      </c>
      <c r="K4" s="57" t="s">
        <v>127</v>
      </c>
      <c r="L4" s="57" t="s">
        <v>128</v>
      </c>
      <c r="M4" s="57" t="s">
        <v>19</v>
      </c>
      <c r="N4" s="21" t="s">
        <v>111</v>
      </c>
      <c r="O4" s="22" t="s">
        <v>112</v>
      </c>
      <c r="P4" s="23" t="s">
        <v>101</v>
      </c>
      <c r="Q4" s="23" t="s">
        <v>102</v>
      </c>
      <c r="R4" s="23" t="s">
        <v>103</v>
      </c>
      <c r="S4" s="23" t="s">
        <v>104</v>
      </c>
      <c r="T4" s="23" t="s">
        <v>192</v>
      </c>
      <c r="U4" s="23" t="s">
        <v>191</v>
      </c>
      <c r="V4" s="23"/>
      <c r="W4" s="23"/>
      <c r="X4" s="23"/>
      <c r="Y4" s="23"/>
      <c r="Z4" s="24" t="s">
        <v>105</v>
      </c>
      <c r="AA4" s="24" t="s">
        <v>106</v>
      </c>
      <c r="AB4" s="24" t="s">
        <v>107</v>
      </c>
      <c r="AC4" s="24" t="s">
        <v>108</v>
      </c>
      <c r="AD4" s="24" t="s">
        <v>193</v>
      </c>
      <c r="AE4" s="24" t="s">
        <v>191</v>
      </c>
      <c r="AF4" s="24"/>
      <c r="AG4" s="24"/>
      <c r="AH4" s="24"/>
      <c r="AI4" s="24"/>
      <c r="AJ4" s="57" t="s">
        <v>123</v>
      </c>
      <c r="AK4" s="57" t="s">
        <v>124</v>
      </c>
      <c r="AL4" s="57" t="s">
        <v>125</v>
      </c>
      <c r="AM4" s="57" t="s">
        <v>144</v>
      </c>
      <c r="AN4" s="57" t="s">
        <v>113</v>
      </c>
      <c r="AP4" s="6" t="s">
        <v>8</v>
      </c>
      <c r="AQ4" s="6" t="s">
        <v>122</v>
      </c>
      <c r="AR4" s="6" t="s">
        <v>131</v>
      </c>
      <c r="AS4" s="6" t="s">
        <v>132</v>
      </c>
      <c r="AT4" s="6" t="s">
        <v>133</v>
      </c>
      <c r="AU4" s="6" t="s">
        <v>129</v>
      </c>
      <c r="AV4" s="6" t="s">
        <v>130</v>
      </c>
    </row>
    <row r="5" spans="1:48" ht="15.75" thickBot="1" x14ac:dyDescent="0.3">
      <c r="A5" s="25">
        <v>1</v>
      </c>
      <c r="B5" s="25" t="s">
        <v>146</v>
      </c>
      <c r="C5" s="3" t="s">
        <v>147</v>
      </c>
      <c r="D5" s="46" t="s">
        <v>148</v>
      </c>
      <c r="E5" s="25" t="s">
        <v>149</v>
      </c>
      <c r="F5" s="3" t="s">
        <v>139</v>
      </c>
      <c r="G5" s="46" t="s">
        <v>150</v>
      </c>
      <c r="H5" s="25" t="s">
        <v>151</v>
      </c>
      <c r="I5" s="3" t="s">
        <v>141</v>
      </c>
      <c r="J5" s="59">
        <v>9939187653</v>
      </c>
      <c r="K5" s="50">
        <v>42513</v>
      </c>
      <c r="L5" s="50">
        <v>42517</v>
      </c>
      <c r="M5" s="3" t="s">
        <v>152</v>
      </c>
      <c r="N5" s="3"/>
      <c r="O5" s="3">
        <v>15</v>
      </c>
      <c r="P5" s="25"/>
      <c r="Q5" s="25"/>
      <c r="R5" s="25"/>
      <c r="S5" s="25"/>
      <c r="T5" s="25"/>
      <c r="U5" s="25"/>
      <c r="V5" s="25">
        <f>COUNTIF(P5,"&gt;=8")</f>
        <v>0</v>
      </c>
      <c r="W5" s="25">
        <f>COUNTIF(Q5,"&gt;=12")</f>
        <v>0</v>
      </c>
      <c r="X5" s="25">
        <f>COUNTIF(R5,"&gt;=6")</f>
        <v>0</v>
      </c>
      <c r="Y5" s="25">
        <f>COUNTIF(S5,"&gt;=9")</f>
        <v>0</v>
      </c>
      <c r="Z5" s="25">
        <v>8</v>
      </c>
      <c r="AA5" s="25">
        <v>11</v>
      </c>
      <c r="AB5" s="3">
        <v>6.5</v>
      </c>
      <c r="AC5" s="3">
        <v>8</v>
      </c>
      <c r="AD5" s="25">
        <f>SUM(Z5:AC5)</f>
        <v>33.5</v>
      </c>
      <c r="AE5" s="25">
        <v>3</v>
      </c>
      <c r="AF5" s="25"/>
      <c r="AG5" s="25"/>
      <c r="AH5" s="25"/>
      <c r="AI5" s="25"/>
      <c r="AJ5" s="3" t="s">
        <v>143</v>
      </c>
      <c r="AK5" s="3" t="s">
        <v>179</v>
      </c>
      <c r="AL5" s="3" t="s">
        <v>180</v>
      </c>
      <c r="AM5" s="3"/>
      <c r="AN5" s="60"/>
      <c r="AP5" s="49" t="s">
        <v>142</v>
      </c>
      <c r="AQ5" s="48" t="s">
        <v>145</v>
      </c>
    </row>
    <row r="6" spans="1:48" ht="15.75" thickBot="1" x14ac:dyDescent="0.3">
      <c r="A6" s="25">
        <v>2</v>
      </c>
      <c r="B6" s="25" t="s">
        <v>146</v>
      </c>
      <c r="C6" s="3" t="s">
        <v>147</v>
      </c>
      <c r="D6" s="46" t="s">
        <v>153</v>
      </c>
      <c r="E6" s="25" t="s">
        <v>154</v>
      </c>
      <c r="F6" s="3" t="s">
        <v>140</v>
      </c>
      <c r="G6" s="3" t="s">
        <v>178</v>
      </c>
      <c r="H6" s="3" t="s">
        <v>151</v>
      </c>
      <c r="I6" s="3" t="s">
        <v>155</v>
      </c>
      <c r="J6" s="47">
        <v>9955740312</v>
      </c>
      <c r="K6" s="50">
        <v>42514</v>
      </c>
      <c r="L6" s="50">
        <v>42518</v>
      </c>
      <c r="M6" s="3" t="s">
        <v>152</v>
      </c>
      <c r="N6" s="3"/>
      <c r="O6" s="3">
        <v>12</v>
      </c>
      <c r="P6" s="25">
        <v>0</v>
      </c>
      <c r="Q6" s="25">
        <v>1</v>
      </c>
      <c r="R6" s="25">
        <v>2.5</v>
      </c>
      <c r="S6" s="25">
        <v>8</v>
      </c>
      <c r="T6" s="25">
        <f t="shared" ref="T6:T17" si="0">SUM(P6:S6)</f>
        <v>11.5</v>
      </c>
      <c r="U6" s="25">
        <v>0</v>
      </c>
      <c r="V6" s="25"/>
      <c r="W6" s="25"/>
      <c r="X6" s="25"/>
      <c r="Y6" s="25"/>
      <c r="Z6" s="25">
        <v>6</v>
      </c>
      <c r="AA6" s="25">
        <v>7</v>
      </c>
      <c r="AB6" s="3">
        <v>7</v>
      </c>
      <c r="AC6" s="3">
        <v>12</v>
      </c>
      <c r="AD6" s="25">
        <f t="shared" ref="AD6:AD17" si="1">SUM(Z6:AC6)</f>
        <v>32</v>
      </c>
      <c r="AE6" s="25">
        <v>2</v>
      </c>
      <c r="AF6" s="25"/>
      <c r="AG6" s="25"/>
      <c r="AH6" s="25"/>
      <c r="AI6" s="25"/>
      <c r="AJ6" s="3" t="s">
        <v>143</v>
      </c>
      <c r="AK6" s="3" t="s">
        <v>179</v>
      </c>
      <c r="AL6" s="3" t="s">
        <v>180</v>
      </c>
      <c r="AM6" s="3"/>
      <c r="AN6" s="60"/>
      <c r="AP6" s="49" t="s">
        <v>142</v>
      </c>
      <c r="AQ6" s="50" t="s">
        <v>145</v>
      </c>
    </row>
    <row r="7" spans="1:48" ht="15.75" thickBot="1" x14ac:dyDescent="0.3">
      <c r="A7" s="25">
        <v>3</v>
      </c>
      <c r="B7" s="25" t="s">
        <v>146</v>
      </c>
      <c r="C7" s="3" t="s">
        <v>156</v>
      </c>
      <c r="D7" s="46" t="s">
        <v>157</v>
      </c>
      <c r="E7" s="25" t="s">
        <v>158</v>
      </c>
      <c r="F7" s="3" t="s">
        <v>140</v>
      </c>
      <c r="G7" s="3" t="s">
        <v>159</v>
      </c>
      <c r="H7" s="3" t="s">
        <v>151</v>
      </c>
      <c r="I7" s="3" t="s">
        <v>160</v>
      </c>
      <c r="J7" s="47">
        <v>9631064650</v>
      </c>
      <c r="K7" s="50">
        <v>42515</v>
      </c>
      <c r="L7" s="50">
        <v>42519</v>
      </c>
      <c r="M7" s="3" t="s">
        <v>152</v>
      </c>
      <c r="N7" s="3">
        <v>14</v>
      </c>
      <c r="O7" s="3">
        <v>15</v>
      </c>
      <c r="P7" s="25">
        <v>5</v>
      </c>
      <c r="Q7" s="25">
        <v>2</v>
      </c>
      <c r="R7" s="25">
        <v>3</v>
      </c>
      <c r="S7" s="25">
        <v>7</v>
      </c>
      <c r="T7" s="25">
        <f t="shared" si="0"/>
        <v>17</v>
      </c>
      <c r="U7" s="25">
        <v>0</v>
      </c>
      <c r="V7" s="25"/>
      <c r="W7" s="25"/>
      <c r="X7" s="25"/>
      <c r="Y7" s="25"/>
      <c r="Z7" s="25">
        <v>10</v>
      </c>
      <c r="AA7" s="25">
        <v>12</v>
      </c>
      <c r="AB7" s="3">
        <v>7.5</v>
      </c>
      <c r="AC7" s="3">
        <v>8</v>
      </c>
      <c r="AD7" s="25">
        <f t="shared" si="1"/>
        <v>37.5</v>
      </c>
      <c r="AE7" s="25">
        <v>3</v>
      </c>
      <c r="AF7" s="25"/>
      <c r="AG7" s="25"/>
      <c r="AH7" s="25"/>
      <c r="AI7" s="25"/>
      <c r="AJ7" s="3" t="s">
        <v>143</v>
      </c>
      <c r="AK7" s="3" t="s">
        <v>179</v>
      </c>
      <c r="AL7" s="3" t="s">
        <v>180</v>
      </c>
      <c r="AM7" s="3"/>
      <c r="AN7" s="60"/>
      <c r="AP7" s="49" t="s">
        <v>142</v>
      </c>
      <c r="AQ7" s="50" t="s">
        <v>145</v>
      </c>
    </row>
    <row r="8" spans="1:48" ht="15.75" thickBot="1" x14ac:dyDescent="0.3">
      <c r="A8" s="25">
        <v>4</v>
      </c>
      <c r="B8" s="25" t="s">
        <v>146</v>
      </c>
      <c r="C8" s="3" t="s">
        <v>156</v>
      </c>
      <c r="D8" s="46" t="s">
        <v>161</v>
      </c>
      <c r="E8" s="25" t="s">
        <v>154</v>
      </c>
      <c r="F8" s="3" t="s">
        <v>140</v>
      </c>
      <c r="G8" s="3" t="s">
        <v>162</v>
      </c>
      <c r="H8" s="3" t="s">
        <v>151</v>
      </c>
      <c r="I8" s="3" t="s">
        <v>160</v>
      </c>
      <c r="J8" s="47">
        <v>8987483300</v>
      </c>
      <c r="K8" s="50">
        <v>42516</v>
      </c>
      <c r="L8" s="50">
        <v>42520</v>
      </c>
      <c r="M8" s="3" t="s">
        <v>152</v>
      </c>
      <c r="N8" s="3">
        <v>14</v>
      </c>
      <c r="O8" s="3">
        <v>14</v>
      </c>
      <c r="P8" s="25">
        <v>3</v>
      </c>
      <c r="Q8" s="25">
        <v>7</v>
      </c>
      <c r="R8" s="25">
        <v>5</v>
      </c>
      <c r="S8" s="25">
        <v>7</v>
      </c>
      <c r="T8" s="25">
        <f t="shared" si="0"/>
        <v>22</v>
      </c>
      <c r="U8" s="25">
        <v>0</v>
      </c>
      <c r="V8" s="25"/>
      <c r="W8" s="25"/>
      <c r="X8" s="25"/>
      <c r="Y8" s="25"/>
      <c r="Z8" s="25">
        <v>9</v>
      </c>
      <c r="AA8" s="25">
        <v>11</v>
      </c>
      <c r="AB8" s="3">
        <v>7.5</v>
      </c>
      <c r="AC8" s="3">
        <v>10</v>
      </c>
      <c r="AD8" s="25">
        <f t="shared" si="1"/>
        <v>37.5</v>
      </c>
      <c r="AE8" s="25">
        <v>4</v>
      </c>
      <c r="AF8" s="25"/>
      <c r="AG8" s="25"/>
      <c r="AH8" s="25"/>
      <c r="AI8" s="25"/>
      <c r="AJ8" s="3" t="s">
        <v>143</v>
      </c>
      <c r="AK8" s="3" t="s">
        <v>179</v>
      </c>
      <c r="AL8" s="3" t="s">
        <v>180</v>
      </c>
      <c r="AM8" s="3"/>
      <c r="AN8" s="60"/>
      <c r="AP8" s="49" t="s">
        <v>142</v>
      </c>
      <c r="AQ8" s="50" t="s">
        <v>145</v>
      </c>
    </row>
    <row r="9" spans="1:48" ht="15.75" thickBot="1" x14ac:dyDescent="0.3">
      <c r="A9" s="25">
        <v>5</v>
      </c>
      <c r="B9" s="25" t="s">
        <v>146</v>
      </c>
      <c r="C9" s="3" t="s">
        <v>163</v>
      </c>
      <c r="D9" s="46" t="s">
        <v>174</v>
      </c>
      <c r="E9" s="25" t="s">
        <v>149</v>
      </c>
      <c r="F9" s="3" t="s">
        <v>140</v>
      </c>
      <c r="G9" s="3" t="s">
        <v>164</v>
      </c>
      <c r="H9" s="3" t="s">
        <v>151</v>
      </c>
      <c r="I9" s="3" t="s">
        <v>160</v>
      </c>
      <c r="J9" s="47">
        <v>9386309280</v>
      </c>
      <c r="K9" s="50">
        <v>42517</v>
      </c>
      <c r="L9" s="50">
        <v>42521</v>
      </c>
      <c r="M9" s="3" t="s">
        <v>152</v>
      </c>
      <c r="N9" s="3">
        <v>9</v>
      </c>
      <c r="O9" s="3">
        <v>15</v>
      </c>
      <c r="P9" s="25">
        <v>6</v>
      </c>
      <c r="Q9" s="25">
        <v>8</v>
      </c>
      <c r="R9" s="25">
        <v>5</v>
      </c>
      <c r="S9" s="25">
        <v>7</v>
      </c>
      <c r="T9" s="25">
        <f t="shared" si="0"/>
        <v>26</v>
      </c>
      <c r="U9" s="25">
        <v>0</v>
      </c>
      <c r="V9" s="25"/>
      <c r="W9" s="25"/>
      <c r="X9" s="25"/>
      <c r="Y9" s="25"/>
      <c r="Z9" s="25">
        <v>10</v>
      </c>
      <c r="AA9" s="25">
        <v>12</v>
      </c>
      <c r="AB9" s="3">
        <v>7.5</v>
      </c>
      <c r="AC9" s="3">
        <v>10</v>
      </c>
      <c r="AD9" s="25">
        <f t="shared" si="1"/>
        <v>39.5</v>
      </c>
      <c r="AE9" s="25">
        <v>4</v>
      </c>
      <c r="AF9" s="25"/>
      <c r="AG9" s="25"/>
      <c r="AH9" s="25"/>
      <c r="AI9" s="25"/>
      <c r="AJ9" s="3" t="s">
        <v>143</v>
      </c>
      <c r="AK9" s="3" t="s">
        <v>179</v>
      </c>
      <c r="AL9" s="3" t="s">
        <v>180</v>
      </c>
      <c r="AM9" s="3"/>
      <c r="AN9" s="60"/>
      <c r="AP9" s="49" t="s">
        <v>142</v>
      </c>
      <c r="AQ9" s="50" t="s">
        <v>145</v>
      </c>
    </row>
    <row r="10" spans="1:48" ht="15.75" thickBot="1" x14ac:dyDescent="0.3">
      <c r="A10" s="25">
        <v>6</v>
      </c>
      <c r="B10" s="25" t="s">
        <v>146</v>
      </c>
      <c r="C10" s="3" t="s">
        <v>156</v>
      </c>
      <c r="D10" s="46" t="s">
        <v>161</v>
      </c>
      <c r="E10" s="25" t="s">
        <v>154</v>
      </c>
      <c r="F10" s="3" t="s">
        <v>139</v>
      </c>
      <c r="G10" s="3" t="s">
        <v>165</v>
      </c>
      <c r="H10" s="3" t="s">
        <v>151</v>
      </c>
      <c r="I10" s="3" t="s">
        <v>141</v>
      </c>
      <c r="J10" s="47">
        <v>9934406546</v>
      </c>
      <c r="K10" s="50">
        <v>42518</v>
      </c>
      <c r="L10" s="50">
        <v>42522</v>
      </c>
      <c r="M10" s="3" t="s">
        <v>152</v>
      </c>
      <c r="N10" s="3">
        <v>10</v>
      </c>
      <c r="O10" s="3">
        <v>13</v>
      </c>
      <c r="P10" s="25">
        <v>7</v>
      </c>
      <c r="Q10" s="25">
        <v>6</v>
      </c>
      <c r="R10" s="25">
        <v>6</v>
      </c>
      <c r="S10" s="25">
        <v>3</v>
      </c>
      <c r="T10" s="25">
        <f t="shared" si="0"/>
        <v>22</v>
      </c>
      <c r="U10" s="25">
        <v>1</v>
      </c>
      <c r="V10" s="25"/>
      <c r="W10" s="25"/>
      <c r="X10" s="25"/>
      <c r="Y10" s="25"/>
      <c r="Z10" s="25">
        <v>9</v>
      </c>
      <c r="AA10" s="25">
        <v>12</v>
      </c>
      <c r="AB10" s="3">
        <v>8</v>
      </c>
      <c r="AC10" s="3">
        <v>12</v>
      </c>
      <c r="AD10" s="25">
        <f t="shared" si="1"/>
        <v>41</v>
      </c>
      <c r="AE10" s="25">
        <v>4</v>
      </c>
      <c r="AF10" s="25"/>
      <c r="AG10" s="25"/>
      <c r="AH10" s="25"/>
      <c r="AI10" s="25"/>
      <c r="AJ10" s="3" t="s">
        <v>143</v>
      </c>
      <c r="AK10" s="3" t="s">
        <v>179</v>
      </c>
      <c r="AL10" s="3" t="s">
        <v>180</v>
      </c>
      <c r="AM10" s="3"/>
      <c r="AN10" s="60"/>
      <c r="AP10" s="49" t="s">
        <v>142</v>
      </c>
      <c r="AQ10" s="50" t="s">
        <v>145</v>
      </c>
    </row>
    <row r="11" spans="1:48" ht="15.75" thickBot="1" x14ac:dyDescent="0.3">
      <c r="A11" s="25">
        <v>7</v>
      </c>
      <c r="B11" s="25" t="s">
        <v>146</v>
      </c>
      <c r="C11" s="3" t="s">
        <v>163</v>
      </c>
      <c r="D11" s="46" t="s">
        <v>166</v>
      </c>
      <c r="E11" s="25" t="s">
        <v>154</v>
      </c>
      <c r="F11" s="3" t="s">
        <v>140</v>
      </c>
      <c r="G11" s="3" t="s">
        <v>167</v>
      </c>
      <c r="H11" s="3" t="s">
        <v>151</v>
      </c>
      <c r="I11" s="3" t="s">
        <v>160</v>
      </c>
      <c r="J11" s="47">
        <v>8092582580</v>
      </c>
      <c r="K11" s="50">
        <v>42519</v>
      </c>
      <c r="L11" s="50">
        <v>42523</v>
      </c>
      <c r="M11" s="3" t="s">
        <v>152</v>
      </c>
      <c r="N11" s="3">
        <v>9</v>
      </c>
      <c r="O11" s="3">
        <v>13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>
        <v>9</v>
      </c>
      <c r="AA11" s="25">
        <v>12</v>
      </c>
      <c r="AB11" s="3">
        <v>6.5</v>
      </c>
      <c r="AC11" s="3">
        <v>10</v>
      </c>
      <c r="AD11" s="25">
        <f t="shared" si="1"/>
        <v>37.5</v>
      </c>
      <c r="AE11" s="25">
        <v>4</v>
      </c>
      <c r="AF11" s="25"/>
      <c r="AG11" s="25"/>
      <c r="AH11" s="25"/>
      <c r="AI11" s="25"/>
      <c r="AJ11" s="3" t="s">
        <v>143</v>
      </c>
      <c r="AK11" s="3" t="s">
        <v>179</v>
      </c>
      <c r="AL11" s="3" t="s">
        <v>180</v>
      </c>
      <c r="AM11" s="3"/>
      <c r="AN11" s="25"/>
      <c r="AP11" s="49" t="s">
        <v>142</v>
      </c>
      <c r="AQ11" s="50" t="s">
        <v>145</v>
      </c>
    </row>
    <row r="12" spans="1:48" ht="15.75" thickBot="1" x14ac:dyDescent="0.3">
      <c r="A12" s="25">
        <v>8</v>
      </c>
      <c r="B12" s="25" t="s">
        <v>146</v>
      </c>
      <c r="C12" s="3" t="s">
        <v>147</v>
      </c>
      <c r="D12" s="46" t="s">
        <v>168</v>
      </c>
      <c r="E12" s="25" t="s">
        <v>154</v>
      </c>
      <c r="F12" s="3" t="s">
        <v>139</v>
      </c>
      <c r="G12" s="3" t="s">
        <v>169</v>
      </c>
      <c r="H12" s="3" t="s">
        <v>170</v>
      </c>
      <c r="I12" s="3" t="s">
        <v>171</v>
      </c>
      <c r="J12" s="47">
        <v>9835161792</v>
      </c>
      <c r="K12" s="50">
        <v>42520</v>
      </c>
      <c r="L12" s="50">
        <v>42524</v>
      </c>
      <c r="M12" s="3" t="s">
        <v>152</v>
      </c>
      <c r="N12" s="3">
        <v>7</v>
      </c>
      <c r="O12" s="3">
        <v>14</v>
      </c>
      <c r="P12" s="25">
        <v>3</v>
      </c>
      <c r="Q12" s="25">
        <v>5</v>
      </c>
      <c r="R12" s="25">
        <v>4</v>
      </c>
      <c r="S12" s="25">
        <v>11</v>
      </c>
      <c r="T12" s="25">
        <f t="shared" si="0"/>
        <v>23</v>
      </c>
      <c r="U12" s="25">
        <v>1</v>
      </c>
      <c r="V12" s="25"/>
      <c r="W12" s="25"/>
      <c r="X12" s="25"/>
      <c r="Y12" s="25"/>
      <c r="Z12" s="25">
        <v>8</v>
      </c>
      <c r="AA12" s="25">
        <v>12</v>
      </c>
      <c r="AB12" s="3">
        <v>7.5</v>
      </c>
      <c r="AC12" s="3">
        <v>10</v>
      </c>
      <c r="AD12" s="25">
        <f t="shared" si="1"/>
        <v>37.5</v>
      </c>
      <c r="AE12" s="25">
        <v>4</v>
      </c>
      <c r="AF12" s="25"/>
      <c r="AG12" s="25"/>
      <c r="AH12" s="25"/>
      <c r="AI12" s="25"/>
      <c r="AJ12" s="3" t="s">
        <v>143</v>
      </c>
      <c r="AK12" s="3" t="s">
        <v>179</v>
      </c>
      <c r="AL12" s="3" t="s">
        <v>180</v>
      </c>
      <c r="AM12" s="3"/>
      <c r="AN12" s="25"/>
      <c r="AP12" s="49" t="s">
        <v>142</v>
      </c>
      <c r="AQ12" s="50" t="s">
        <v>145</v>
      </c>
    </row>
    <row r="13" spans="1:48" ht="15.75" thickBot="1" x14ac:dyDescent="0.3">
      <c r="A13" s="25">
        <v>9</v>
      </c>
      <c r="B13" s="25" t="s">
        <v>146</v>
      </c>
      <c r="C13" s="3" t="s">
        <v>163</v>
      </c>
      <c r="D13" s="46" t="s">
        <v>173</v>
      </c>
      <c r="E13" s="25" t="s">
        <v>149</v>
      </c>
      <c r="F13" s="3" t="s">
        <v>139</v>
      </c>
      <c r="G13" s="3" t="s">
        <v>172</v>
      </c>
      <c r="H13" s="3" t="s">
        <v>151</v>
      </c>
      <c r="I13" s="3" t="s">
        <v>141</v>
      </c>
      <c r="J13" s="47">
        <v>9631072999</v>
      </c>
      <c r="K13" s="50">
        <v>42521</v>
      </c>
      <c r="L13" s="50">
        <v>42525</v>
      </c>
      <c r="M13" s="3" t="s">
        <v>152</v>
      </c>
      <c r="N13" s="3">
        <v>11</v>
      </c>
      <c r="O13" s="3">
        <v>15</v>
      </c>
      <c r="P13" s="25">
        <v>7</v>
      </c>
      <c r="Q13" s="25">
        <v>1</v>
      </c>
      <c r="R13" s="25">
        <v>5</v>
      </c>
      <c r="S13" s="25">
        <v>7</v>
      </c>
      <c r="T13" s="25">
        <f t="shared" si="0"/>
        <v>20</v>
      </c>
      <c r="U13" s="25">
        <v>0</v>
      </c>
      <c r="V13" s="25"/>
      <c r="W13" s="25"/>
      <c r="X13" s="25"/>
      <c r="Y13" s="25"/>
      <c r="Z13" s="25">
        <v>10</v>
      </c>
      <c r="AA13" s="25">
        <v>12</v>
      </c>
      <c r="AB13" s="3">
        <v>8</v>
      </c>
      <c r="AC13" s="3">
        <v>10</v>
      </c>
      <c r="AD13" s="25">
        <f t="shared" si="1"/>
        <v>40</v>
      </c>
      <c r="AE13" s="25">
        <v>4</v>
      </c>
      <c r="AF13" s="25"/>
      <c r="AG13" s="25"/>
      <c r="AH13" s="25"/>
      <c r="AI13" s="25"/>
      <c r="AJ13" s="3" t="s">
        <v>143</v>
      </c>
      <c r="AK13" s="3" t="s">
        <v>179</v>
      </c>
      <c r="AL13" s="3" t="s">
        <v>180</v>
      </c>
      <c r="AM13" s="3"/>
      <c r="AN13" s="25"/>
      <c r="AP13" s="49" t="s">
        <v>142</v>
      </c>
      <c r="AQ13" s="50" t="s">
        <v>145</v>
      </c>
    </row>
    <row r="14" spans="1:48" ht="15.75" thickBot="1" x14ac:dyDescent="0.3">
      <c r="A14" s="25">
        <v>10</v>
      </c>
      <c r="B14" s="25" t="s">
        <v>146</v>
      </c>
      <c r="C14" s="3" t="s">
        <v>156</v>
      </c>
      <c r="D14" s="46" t="s">
        <v>175</v>
      </c>
      <c r="E14" s="25" t="s">
        <v>154</v>
      </c>
      <c r="F14" s="3" t="s">
        <v>139</v>
      </c>
      <c r="G14" s="3" t="s">
        <v>176</v>
      </c>
      <c r="H14" s="3" t="s">
        <v>170</v>
      </c>
      <c r="I14" s="3" t="s">
        <v>171</v>
      </c>
      <c r="J14" s="47">
        <v>9470368622</v>
      </c>
      <c r="K14" s="50">
        <v>42522</v>
      </c>
      <c r="L14" s="50">
        <v>42526</v>
      </c>
      <c r="M14" s="3" t="s">
        <v>152</v>
      </c>
      <c r="N14" s="3"/>
      <c r="O14" s="3">
        <v>14</v>
      </c>
      <c r="P14" s="25">
        <v>4</v>
      </c>
      <c r="Q14" s="25">
        <v>5</v>
      </c>
      <c r="R14" s="25">
        <v>5</v>
      </c>
      <c r="S14" s="25">
        <v>8</v>
      </c>
      <c r="T14" s="25">
        <f t="shared" si="0"/>
        <v>22</v>
      </c>
      <c r="U14" s="25">
        <v>0</v>
      </c>
      <c r="V14" s="25"/>
      <c r="W14" s="25"/>
      <c r="X14" s="25"/>
      <c r="Y14" s="25"/>
      <c r="Z14" s="25">
        <v>9</v>
      </c>
      <c r="AA14" s="25">
        <v>12</v>
      </c>
      <c r="AB14" s="3">
        <v>6.5</v>
      </c>
      <c r="AC14" s="3">
        <v>11</v>
      </c>
      <c r="AD14" s="25">
        <f t="shared" si="1"/>
        <v>38.5</v>
      </c>
      <c r="AE14" s="25">
        <v>4</v>
      </c>
      <c r="AF14" s="25"/>
      <c r="AG14" s="25"/>
      <c r="AH14" s="25"/>
      <c r="AI14" s="25"/>
      <c r="AJ14" s="3" t="s">
        <v>143</v>
      </c>
      <c r="AK14" s="3" t="s">
        <v>179</v>
      </c>
      <c r="AL14" s="3" t="s">
        <v>180</v>
      </c>
      <c r="AM14" s="3"/>
      <c r="AN14" s="25"/>
      <c r="AP14" s="49" t="s">
        <v>142</v>
      </c>
      <c r="AQ14" s="50" t="s">
        <v>145</v>
      </c>
    </row>
    <row r="15" spans="1:48" ht="15.75" thickBot="1" x14ac:dyDescent="0.3">
      <c r="A15" s="25">
        <v>11</v>
      </c>
      <c r="B15" s="25" t="s">
        <v>146</v>
      </c>
      <c r="C15" s="3" t="s">
        <v>147</v>
      </c>
      <c r="D15" s="46" t="s">
        <v>148</v>
      </c>
      <c r="E15" s="25" t="s">
        <v>149</v>
      </c>
      <c r="F15" s="3" t="s">
        <v>140</v>
      </c>
      <c r="G15" s="3" t="s">
        <v>177</v>
      </c>
      <c r="H15" s="3" t="s">
        <v>151</v>
      </c>
      <c r="I15" s="3" t="s">
        <v>140</v>
      </c>
      <c r="J15" s="47">
        <v>9693480966</v>
      </c>
      <c r="K15" s="50">
        <v>42523</v>
      </c>
      <c r="L15" s="50">
        <v>42527</v>
      </c>
      <c r="M15" s="3" t="s">
        <v>152</v>
      </c>
      <c r="N15" s="3">
        <v>9</v>
      </c>
      <c r="O15" s="3">
        <v>14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>
        <v>8</v>
      </c>
      <c r="AA15" s="25">
        <v>12</v>
      </c>
      <c r="AB15" s="3">
        <v>8</v>
      </c>
      <c r="AC15" s="3">
        <v>11</v>
      </c>
      <c r="AD15" s="25">
        <f t="shared" si="1"/>
        <v>39</v>
      </c>
      <c r="AE15" s="25">
        <v>4</v>
      </c>
      <c r="AF15" s="25"/>
      <c r="AG15" s="25"/>
      <c r="AH15" s="25"/>
      <c r="AI15" s="25"/>
      <c r="AJ15" s="3" t="s">
        <v>143</v>
      </c>
      <c r="AK15" s="3" t="s">
        <v>179</v>
      </c>
      <c r="AL15" s="3" t="s">
        <v>180</v>
      </c>
      <c r="AM15" s="3"/>
      <c r="AN15" s="25"/>
      <c r="AP15" s="49" t="s">
        <v>142</v>
      </c>
      <c r="AQ15" s="50" t="s">
        <v>145</v>
      </c>
    </row>
    <row r="16" spans="1:48" ht="15.75" thickBot="1" x14ac:dyDescent="0.3">
      <c r="A16" s="53"/>
      <c r="B16" s="53"/>
      <c r="C16" s="61"/>
      <c r="D16" s="62"/>
      <c r="E16" s="53"/>
      <c r="F16" s="61"/>
      <c r="G16" s="61"/>
      <c r="H16" s="53"/>
      <c r="I16" s="61"/>
      <c r="J16" s="63"/>
      <c r="K16" s="64"/>
      <c r="L16" s="73" t="s">
        <v>189</v>
      </c>
      <c r="M16" s="73"/>
      <c r="N16" s="61">
        <f>AVERAGE(N15,N7:N13)</f>
        <v>10.375</v>
      </c>
      <c r="O16" s="68">
        <f>AVERAGE(O5:O15)</f>
        <v>14</v>
      </c>
      <c r="P16" s="52">
        <f>AVERAGE(P12:P14,P6:P10)</f>
        <v>4.375</v>
      </c>
      <c r="Q16" s="52">
        <f>AVERAGE(Q12:Q14,Q6:Q10)</f>
        <v>4.375</v>
      </c>
      <c r="R16" s="52">
        <f>AVERAGE(R12:R14,R6:R10)</f>
        <v>4.4375</v>
      </c>
      <c r="S16" s="52">
        <f>AVERAGE(S12:S14,S6:S10)</f>
        <v>7.25</v>
      </c>
      <c r="T16" s="52">
        <f>AVERAGE(T12:T14,T6:T10)</f>
        <v>20.4375</v>
      </c>
      <c r="U16" s="52"/>
      <c r="V16" s="52"/>
      <c r="W16" s="52"/>
      <c r="X16" s="52"/>
      <c r="Y16" s="52"/>
      <c r="Z16" s="52">
        <f>AVERAGE(Z5:Z15)</f>
        <v>8.7272727272727266</v>
      </c>
      <c r="AA16" s="52">
        <f t="shared" ref="AA16:AD16" si="2">AVERAGE(AA5:AA15)</f>
        <v>11.363636363636363</v>
      </c>
      <c r="AB16" s="52">
        <f t="shared" si="2"/>
        <v>7.3181818181818183</v>
      </c>
      <c r="AC16" s="52">
        <f t="shared" si="2"/>
        <v>10.181818181818182</v>
      </c>
      <c r="AD16" s="52">
        <f t="shared" si="2"/>
        <v>37.590909090909093</v>
      </c>
      <c r="AE16" s="69"/>
      <c r="AF16" s="53"/>
      <c r="AG16" s="53"/>
      <c r="AH16" s="53"/>
      <c r="AI16" s="53"/>
      <c r="AJ16" s="61"/>
      <c r="AK16" s="61"/>
      <c r="AL16" s="61"/>
      <c r="AM16" s="61"/>
      <c r="AN16" s="53"/>
      <c r="AO16" s="51"/>
      <c r="AP16" s="54" t="s">
        <v>142</v>
      </c>
      <c r="AQ16" s="55" t="s">
        <v>145</v>
      </c>
      <c r="AR16" s="51"/>
      <c r="AS16" s="51"/>
      <c r="AT16" s="51"/>
      <c r="AU16" s="51"/>
      <c r="AV16" s="51"/>
    </row>
    <row r="17" spans="12:30" x14ac:dyDescent="0.25">
      <c r="L17" s="73" t="s">
        <v>188</v>
      </c>
      <c r="M17" s="73"/>
      <c r="N17" s="3">
        <v>15</v>
      </c>
      <c r="O17" s="3">
        <v>15</v>
      </c>
      <c r="P17" s="70">
        <v>10</v>
      </c>
      <c r="Q17" s="70">
        <v>12</v>
      </c>
      <c r="R17" s="70">
        <v>8</v>
      </c>
      <c r="S17" s="70">
        <v>12</v>
      </c>
      <c r="T17" s="25">
        <f t="shared" si="0"/>
        <v>42</v>
      </c>
      <c r="U17" s="25"/>
      <c r="V17" s="25"/>
      <c r="W17" s="25"/>
      <c r="X17" s="25"/>
      <c r="Y17" s="25"/>
      <c r="Z17" s="70">
        <v>10</v>
      </c>
      <c r="AA17" s="70">
        <v>12</v>
      </c>
      <c r="AB17" s="70">
        <v>8</v>
      </c>
      <c r="AC17" s="70">
        <v>12</v>
      </c>
      <c r="AD17" s="25">
        <f t="shared" si="1"/>
        <v>42</v>
      </c>
    </row>
    <row r="18" spans="12:30" x14ac:dyDescent="0.25">
      <c r="L18" s="73" t="s">
        <v>190</v>
      </c>
      <c r="M18" s="73"/>
      <c r="N18" s="67">
        <f>N16/N17</f>
        <v>0.69166666666666665</v>
      </c>
      <c r="O18" s="67">
        <f>O16/O17</f>
        <v>0.93333333333333335</v>
      </c>
      <c r="P18" s="67">
        <f>P16/P17</f>
        <v>0.4375</v>
      </c>
      <c r="Q18" s="67">
        <f t="shared" ref="Q18:T18" si="3">Q16/Q17</f>
        <v>0.36458333333333331</v>
      </c>
      <c r="R18" s="67">
        <f t="shared" si="3"/>
        <v>0.5546875</v>
      </c>
      <c r="S18" s="67">
        <f t="shared" si="3"/>
        <v>0.60416666666666663</v>
      </c>
      <c r="T18" s="67">
        <f t="shared" si="3"/>
        <v>0.48660714285714285</v>
      </c>
      <c r="U18" s="25"/>
      <c r="V18" s="25"/>
      <c r="W18" s="25"/>
      <c r="X18" s="25"/>
      <c r="Y18" s="25"/>
      <c r="Z18" s="67">
        <f>Z16/Z17</f>
        <v>0.87272727272727268</v>
      </c>
      <c r="AA18" s="67">
        <f t="shared" ref="AA18" si="4">AA16/AA17</f>
        <v>0.94696969696969691</v>
      </c>
      <c r="AB18" s="67">
        <f t="shared" ref="AB18" si="5">AB16/AB17</f>
        <v>0.91477272727272729</v>
      </c>
      <c r="AC18" s="67">
        <f t="shared" ref="AC18:AD18" si="6">AC16/AC17</f>
        <v>0.84848484848484851</v>
      </c>
      <c r="AD18" s="67">
        <f t="shared" si="6"/>
        <v>0.89502164502164505</v>
      </c>
    </row>
  </sheetData>
  <mergeCells count="6">
    <mergeCell ref="L18:M18"/>
    <mergeCell ref="A1:G1"/>
    <mergeCell ref="N1:AE1"/>
    <mergeCell ref="AP1:AV1"/>
    <mergeCell ref="L16:M16"/>
    <mergeCell ref="L17:M17"/>
  </mergeCells>
  <conditionalFormatting sqref="AJ16:AM16 AJ5:AL15">
    <cfRule type="containsBlanks" dxfId="14" priority="14">
      <formula>LEN(TRIM(AJ5))=0</formula>
    </cfRule>
  </conditionalFormatting>
  <conditionalFormatting sqref="AM5:AM15">
    <cfRule type="containsBlanks" dxfId="13" priority="13">
      <formula>LEN(TRIM(AM5))=0</formula>
    </cfRule>
  </conditionalFormatting>
  <conditionalFormatting sqref="P5:P15 P17">
    <cfRule type="cellIs" dxfId="12" priority="12" operator="lessThan">
      <formula>8</formula>
    </cfRule>
  </conditionalFormatting>
  <conditionalFormatting sqref="Q5:Q15 Q17">
    <cfRule type="cellIs" dxfId="11" priority="11" operator="lessThan">
      <formula>9</formula>
    </cfRule>
  </conditionalFormatting>
  <conditionalFormatting sqref="R5:R15 R17">
    <cfRule type="cellIs" dxfId="10" priority="10" operator="lessThan">
      <formula>6</formula>
    </cfRule>
  </conditionalFormatting>
  <conditionalFormatting sqref="S5:S15 S17">
    <cfRule type="cellIs" dxfId="9" priority="9" operator="lessThan">
      <formula>9</formula>
    </cfRule>
  </conditionalFormatting>
  <conditionalFormatting sqref="Z5:Z15">
    <cfRule type="cellIs" dxfId="8" priority="8" operator="lessThan">
      <formula>8</formula>
    </cfRule>
  </conditionalFormatting>
  <conditionalFormatting sqref="AA5:AA15">
    <cfRule type="cellIs" dxfId="7" priority="7" operator="lessThan">
      <formula>9</formula>
    </cfRule>
  </conditionalFormatting>
  <conditionalFormatting sqref="AB5:AB15">
    <cfRule type="cellIs" dxfId="6" priority="6" operator="lessThan">
      <formula>6</formula>
    </cfRule>
  </conditionalFormatting>
  <conditionalFormatting sqref="AC5:AC15">
    <cfRule type="cellIs" dxfId="5" priority="5" operator="lessThan">
      <formula>9</formula>
    </cfRule>
  </conditionalFormatting>
  <conditionalFormatting sqref="Z17">
    <cfRule type="cellIs" dxfId="4" priority="4" operator="lessThan">
      <formula>8</formula>
    </cfRule>
  </conditionalFormatting>
  <conditionalFormatting sqref="AA17">
    <cfRule type="cellIs" dxfId="3" priority="3" operator="lessThan">
      <formula>9</formula>
    </cfRule>
  </conditionalFormatting>
  <conditionalFormatting sqref="AB17">
    <cfRule type="cellIs" dxfId="2" priority="2" operator="lessThan">
      <formula>6</formula>
    </cfRule>
  </conditionalFormatting>
  <conditionalFormatting sqref="AC17">
    <cfRule type="cellIs" dxfId="1" priority="1" operator="lessThan">
      <formula>9</formula>
    </cfRule>
  </conditionalFormatting>
  <dataValidations count="5">
    <dataValidation type="date" operator="greaterThan" allowBlank="1" showInputMessage="1" showErrorMessage="1" sqref="K5:K15">
      <formula1>42095</formula1>
    </dataValidation>
    <dataValidation type="list" allowBlank="1" showInputMessage="1" showErrorMessage="1" sqref="E5">
      <formula1>"DH,SDH,CHC,PHC, RH, Training, Nursing School"</formula1>
    </dataValidation>
    <dataValidation type="list" allowBlank="1" showInputMessage="1" showErrorMessage="1" sqref="H5:H16">
      <formula1>"Male, Female"</formula1>
    </dataValidation>
    <dataValidation type="list" allowBlank="1" showInputMessage="1" showErrorMessage="1" sqref="F5:F30">
      <formula1>"Doctor, Nurse,LHV"</formula1>
    </dataValidation>
    <dataValidation type="list" allowBlank="1" showInputMessage="1" showErrorMessage="1" sqref="E6:E33">
      <formula1>"DH,SDH,CHC,PHC"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36" sqref="C36"/>
    </sheetView>
  </sheetViews>
  <sheetFormatPr defaultRowHeight="15" x14ac:dyDescent="0.25"/>
  <cols>
    <col min="1" max="1" width="12" bestFit="1" customWidth="1"/>
    <col min="2" max="2" width="17.5703125" bestFit="1" customWidth="1"/>
    <col min="3" max="3" width="16.5703125" bestFit="1" customWidth="1"/>
    <col min="4" max="4" width="9.42578125" bestFit="1" customWidth="1"/>
    <col min="5" max="5" width="15.7109375" bestFit="1" customWidth="1"/>
    <col min="6" max="6" width="7.28515625" bestFit="1" customWidth="1"/>
  </cols>
  <sheetData>
    <row r="1" spans="1:8" x14ac:dyDescent="0.25">
      <c r="A1" s="30" t="s">
        <v>119</v>
      </c>
      <c r="B1" s="31" t="s">
        <v>23</v>
      </c>
      <c r="C1" s="31" t="s">
        <v>24</v>
      </c>
      <c r="D1" s="31" t="s">
        <v>122</v>
      </c>
      <c r="E1" s="31" t="s">
        <v>118</v>
      </c>
      <c r="F1" s="31" t="s">
        <v>120</v>
      </c>
      <c r="G1" s="31" t="s">
        <v>116</v>
      </c>
      <c r="H1" s="32" t="s">
        <v>117</v>
      </c>
    </row>
    <row r="2" spans="1:8" x14ac:dyDescent="0.25">
      <c r="A2" s="33"/>
      <c r="B2" s="7"/>
      <c r="C2" s="7"/>
      <c r="D2" s="7"/>
      <c r="E2" s="7"/>
      <c r="F2" s="7"/>
      <c r="G2" s="7"/>
      <c r="H2" s="34"/>
    </row>
    <row r="3" spans="1:8" x14ac:dyDescent="0.25">
      <c r="A3" s="33"/>
      <c r="B3" s="7"/>
      <c r="C3" s="7"/>
      <c r="D3" s="7"/>
      <c r="E3" s="7"/>
      <c r="F3" s="7"/>
      <c r="G3" s="7"/>
      <c r="H3" s="34"/>
    </row>
    <row r="4" spans="1:8" x14ac:dyDescent="0.25">
      <c r="A4" s="33"/>
      <c r="B4" s="7"/>
      <c r="C4" s="7"/>
      <c r="D4" s="7"/>
      <c r="E4" s="7"/>
      <c r="F4" s="7"/>
      <c r="G4" s="7"/>
      <c r="H4" s="34"/>
    </row>
    <row r="5" spans="1:8" x14ac:dyDescent="0.25">
      <c r="A5" s="33"/>
      <c r="B5" s="7"/>
      <c r="C5" s="7"/>
      <c r="D5" s="7"/>
      <c r="E5" s="7"/>
      <c r="F5" s="7"/>
      <c r="G5" s="7"/>
      <c r="H5" s="34"/>
    </row>
    <row r="6" spans="1:8" x14ac:dyDescent="0.25">
      <c r="A6" s="35"/>
      <c r="B6" s="27"/>
      <c r="C6" s="27"/>
      <c r="D6" s="27"/>
      <c r="E6" s="27"/>
      <c r="F6" s="27"/>
      <c r="G6" s="27"/>
      <c r="H6" s="36"/>
    </row>
    <row r="7" spans="1:8" x14ac:dyDescent="0.25">
      <c r="A7" s="33"/>
      <c r="B7" s="28"/>
      <c r="C7" s="28"/>
      <c r="D7" s="7"/>
      <c r="E7" s="7"/>
      <c r="F7" s="7"/>
      <c r="G7" s="7"/>
      <c r="H7" s="34"/>
    </row>
    <row r="8" spans="1:8" x14ac:dyDescent="0.25">
      <c r="A8" s="33"/>
      <c r="B8" s="28"/>
      <c r="C8" s="28"/>
      <c r="D8" s="7"/>
      <c r="E8" s="7"/>
      <c r="F8" s="7"/>
      <c r="G8" s="7"/>
      <c r="H8" s="34"/>
    </row>
    <row r="9" spans="1:8" x14ac:dyDescent="0.25">
      <c r="A9" s="33"/>
      <c r="B9" s="28"/>
      <c r="C9" s="28"/>
      <c r="D9" s="7"/>
      <c r="E9" s="7"/>
      <c r="F9" s="7"/>
      <c r="G9" s="7"/>
      <c r="H9" s="34"/>
    </row>
    <row r="10" spans="1:8" x14ac:dyDescent="0.25">
      <c r="A10" s="35"/>
      <c r="B10" s="29"/>
      <c r="C10" s="29"/>
      <c r="D10" s="27"/>
      <c r="E10" s="27"/>
      <c r="F10" s="27"/>
      <c r="G10" s="27"/>
      <c r="H10" s="36"/>
    </row>
    <row r="11" spans="1:8" x14ac:dyDescent="0.25">
      <c r="A11" s="35"/>
      <c r="B11" s="29"/>
      <c r="C11" s="29"/>
      <c r="D11" s="27"/>
      <c r="E11" s="27"/>
      <c r="F11" s="27"/>
      <c r="G11" s="27"/>
      <c r="H11" s="36"/>
    </row>
    <row r="12" spans="1:8" x14ac:dyDescent="0.25">
      <c r="A12" s="33"/>
      <c r="B12" s="28"/>
      <c r="C12" s="28"/>
      <c r="D12" s="7"/>
      <c r="E12" s="7"/>
      <c r="F12" s="7"/>
      <c r="G12" s="7"/>
      <c r="H12" s="34"/>
    </row>
    <row r="13" spans="1:8" x14ac:dyDescent="0.25">
      <c r="A13" s="33"/>
      <c r="B13" s="28"/>
      <c r="C13" s="28"/>
      <c r="D13" s="7"/>
      <c r="E13" s="7"/>
      <c r="F13" s="7"/>
      <c r="G13" s="7"/>
      <c r="H13" s="34"/>
    </row>
    <row r="14" spans="1:8" x14ac:dyDescent="0.25">
      <c r="A14" s="33"/>
      <c r="B14" s="28"/>
      <c r="C14" s="28"/>
      <c r="D14" s="7"/>
      <c r="E14" s="7"/>
      <c r="F14" s="7"/>
      <c r="G14" s="7"/>
      <c r="H14" s="34"/>
    </row>
    <row r="15" spans="1:8" x14ac:dyDescent="0.25">
      <c r="A15" s="33"/>
      <c r="B15" s="28"/>
      <c r="C15" s="28"/>
      <c r="D15" s="7"/>
      <c r="E15" s="7"/>
      <c r="F15" s="7"/>
      <c r="G15" s="7"/>
      <c r="H15" s="34"/>
    </row>
    <row r="16" spans="1:8" x14ac:dyDescent="0.25">
      <c r="A16" s="33"/>
      <c r="B16" s="28"/>
      <c r="C16" s="28"/>
      <c r="D16" s="7"/>
      <c r="E16" s="7"/>
      <c r="F16" s="7"/>
      <c r="G16" s="7"/>
      <c r="H16" s="34"/>
    </row>
    <row r="17" spans="1:8" x14ac:dyDescent="0.25">
      <c r="A17" s="33"/>
      <c r="B17" s="28"/>
      <c r="C17" s="28"/>
      <c r="D17" s="7"/>
      <c r="E17" s="7"/>
      <c r="F17" s="7"/>
      <c r="G17" s="7"/>
      <c r="H17" s="34"/>
    </row>
    <row r="18" spans="1:8" x14ac:dyDescent="0.25">
      <c r="A18" s="33"/>
      <c r="B18" s="28"/>
      <c r="C18" s="28"/>
      <c r="D18" s="7"/>
      <c r="E18" s="7"/>
      <c r="F18" s="7"/>
      <c r="G18" s="7"/>
      <c r="H18" s="34"/>
    </row>
    <row r="19" spans="1:8" x14ac:dyDescent="0.25">
      <c r="A19" s="33"/>
      <c r="B19" s="28"/>
      <c r="C19" s="28"/>
      <c r="D19" s="7"/>
      <c r="E19" s="7"/>
      <c r="F19" s="7"/>
      <c r="G19" s="7"/>
      <c r="H19" s="34"/>
    </row>
    <row r="20" spans="1:8" x14ac:dyDescent="0.25">
      <c r="A20" s="33"/>
      <c r="B20" s="28"/>
      <c r="C20" s="28"/>
      <c r="D20" s="7"/>
      <c r="E20" s="7"/>
      <c r="F20" s="7"/>
      <c r="G20" s="7"/>
      <c r="H20" s="34"/>
    </row>
    <row r="21" spans="1:8" x14ac:dyDescent="0.25">
      <c r="A21" s="33"/>
      <c r="B21" s="28"/>
      <c r="C21" s="28"/>
      <c r="D21" s="7"/>
      <c r="E21" s="7"/>
      <c r="F21" s="7"/>
      <c r="G21" s="7"/>
      <c r="H21" s="34"/>
    </row>
    <row r="22" spans="1:8" x14ac:dyDescent="0.25">
      <c r="A22" s="33"/>
      <c r="B22" s="28"/>
      <c r="C22" s="28"/>
      <c r="D22" s="7"/>
      <c r="E22" s="7"/>
      <c r="F22" s="7"/>
      <c r="G22" s="7"/>
      <c r="H22" s="34"/>
    </row>
    <row r="23" spans="1:8" x14ac:dyDescent="0.25">
      <c r="A23" s="33"/>
      <c r="B23" s="28"/>
      <c r="C23" s="28"/>
      <c r="D23" s="7"/>
      <c r="E23" s="7"/>
      <c r="F23" s="7"/>
      <c r="G23" s="7"/>
      <c r="H23" s="34"/>
    </row>
    <row r="24" spans="1:8" x14ac:dyDescent="0.25">
      <c r="A24" s="33"/>
      <c r="B24" s="28"/>
      <c r="C24" s="28"/>
      <c r="D24" s="7"/>
      <c r="E24" s="7"/>
      <c r="F24" s="7"/>
      <c r="G24" s="7"/>
      <c r="H24" s="34"/>
    </row>
    <row r="25" spans="1:8" x14ac:dyDescent="0.25">
      <c r="A25" s="33"/>
      <c r="B25" s="28"/>
      <c r="C25" s="28"/>
      <c r="D25" s="7"/>
      <c r="E25" s="7"/>
      <c r="F25" s="7"/>
      <c r="G25" s="7"/>
      <c r="H25" s="34"/>
    </row>
    <row r="26" spans="1:8" x14ac:dyDescent="0.25">
      <c r="A26" s="33"/>
      <c r="B26" s="28"/>
      <c r="C26" s="28"/>
      <c r="D26" s="7"/>
      <c r="E26" s="7"/>
      <c r="F26" s="7"/>
      <c r="G26" s="7"/>
      <c r="H26" s="34"/>
    </row>
    <row r="27" spans="1:8" x14ac:dyDescent="0.25">
      <c r="A27" s="33"/>
      <c r="B27" s="28"/>
      <c r="C27" s="28"/>
      <c r="D27" s="7"/>
      <c r="E27" s="7"/>
      <c r="F27" s="7"/>
      <c r="G27" s="7"/>
      <c r="H27" s="34"/>
    </row>
    <row r="28" spans="1:8" x14ac:dyDescent="0.25">
      <c r="A28" s="33"/>
      <c r="B28" s="28"/>
      <c r="C28" s="28"/>
      <c r="D28" s="7"/>
      <c r="E28" s="7"/>
      <c r="F28" s="7"/>
      <c r="G28" s="7"/>
      <c r="H28" s="34"/>
    </row>
    <row r="29" spans="1:8" x14ac:dyDescent="0.25">
      <c r="A29" s="33"/>
      <c r="B29" s="28"/>
      <c r="C29" s="28"/>
      <c r="D29" s="7"/>
      <c r="E29" s="7"/>
      <c r="F29" s="7"/>
      <c r="G29" s="7"/>
      <c r="H29" s="34"/>
    </row>
    <row r="30" spans="1:8" x14ac:dyDescent="0.25">
      <c r="A30" s="33"/>
      <c r="B30" s="28"/>
      <c r="C30" s="28"/>
      <c r="D30" s="7"/>
      <c r="E30" s="7"/>
      <c r="F30" s="7"/>
      <c r="G30" s="7"/>
      <c r="H30" s="34"/>
    </row>
    <row r="31" spans="1:8" x14ac:dyDescent="0.25">
      <c r="A31" s="33"/>
      <c r="B31" s="28"/>
      <c r="C31" s="28"/>
      <c r="D31" s="7"/>
      <c r="E31" s="7"/>
      <c r="F31" s="7"/>
      <c r="G31" s="7"/>
      <c r="H31" s="34"/>
    </row>
    <row r="32" spans="1:8" ht="15.75" thickBot="1" x14ac:dyDescent="0.3">
      <c r="A32" s="37"/>
      <c r="B32" s="38"/>
      <c r="C32" s="38"/>
      <c r="D32" s="39"/>
      <c r="E32" s="39"/>
      <c r="F32" s="39"/>
      <c r="G32" s="39"/>
      <c r="H32" s="40"/>
    </row>
    <row r="33" spans="1:8" x14ac:dyDescent="0.25">
      <c r="A33" s="16"/>
      <c r="B33" s="19"/>
      <c r="C33" s="19"/>
      <c r="D33" s="17"/>
      <c r="E33" s="17"/>
      <c r="F33" s="17"/>
      <c r="G33" s="17"/>
      <c r="H33" s="18"/>
    </row>
    <row r="34" spans="1:8" x14ac:dyDescent="0.25">
      <c r="A34" s="16"/>
      <c r="B34" s="19"/>
      <c r="C34" s="19"/>
      <c r="D34" s="17"/>
      <c r="E34" s="17"/>
      <c r="F34" s="17"/>
      <c r="G34" s="17"/>
      <c r="H34" s="18"/>
    </row>
  </sheetData>
  <conditionalFormatting sqref="F2:H34"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B1" workbookViewId="0">
      <selection activeCell="K26" sqref="K26"/>
    </sheetView>
  </sheetViews>
  <sheetFormatPr defaultRowHeight="15" x14ac:dyDescent="0.25"/>
  <cols>
    <col min="2" max="2" width="11.28515625" customWidth="1"/>
    <col min="3" max="3" width="11.7109375" customWidth="1"/>
    <col min="4" max="4" width="16.42578125" customWidth="1"/>
    <col min="5" max="5" width="16.28515625" customWidth="1"/>
    <col min="6" max="6" width="12.42578125" customWidth="1"/>
    <col min="7" max="7" width="20.28515625" customWidth="1"/>
  </cols>
  <sheetData>
    <row r="1" spans="1:7" ht="60" x14ac:dyDescent="0.25">
      <c r="A1" t="s">
        <v>18</v>
      </c>
      <c r="B1" s="41" t="s">
        <v>100</v>
      </c>
      <c r="C1" s="42" t="s">
        <v>9</v>
      </c>
      <c r="D1" s="43" t="s">
        <v>135</v>
      </c>
      <c r="E1" s="43" t="s">
        <v>136</v>
      </c>
      <c r="F1" s="43" t="s">
        <v>137</v>
      </c>
      <c r="G1" s="43" t="s">
        <v>138</v>
      </c>
    </row>
    <row r="2" spans="1:7" x14ac:dyDescent="0.25">
      <c r="B2" s="25">
        <v>1</v>
      </c>
      <c r="C2" s="25"/>
      <c r="D2" s="25">
        <f>COUNTIFS('Training data'!$C:$C,'Summary sheet 2'!C2,'Training data'!$F:$F,"Doctor")</f>
        <v>0</v>
      </c>
      <c r="E2" s="25">
        <f>COUNTIFS('Training data'!$C:$C,'Summary sheet 2'!C2,'Training data'!$F:$F,"Nurse")</f>
        <v>0</v>
      </c>
      <c r="F2" s="25">
        <f>COUNTIFS('Training data'!$C:$C,'Summary sheet 2'!C2,'Training data'!$F:$F,"LHV")</f>
        <v>0</v>
      </c>
      <c r="G2" s="25">
        <f>D2+E2+F2</f>
        <v>0</v>
      </c>
    </row>
    <row r="3" spans="1:7" x14ac:dyDescent="0.25">
      <c r="B3" s="25">
        <v>2</v>
      </c>
      <c r="C3" s="25"/>
      <c r="D3" s="25">
        <f>COUNTIFS('Training data'!$C:$C,'Summary sheet 2'!C3,'Training data'!$F:$F,"Doctor")</f>
        <v>0</v>
      </c>
      <c r="E3" s="25">
        <f>COUNTIFS('Training data'!$C:$C,'Summary sheet 2'!C3,'Training data'!$F:$F,"Nurse")</f>
        <v>0</v>
      </c>
      <c r="F3" s="25">
        <f>COUNTIFS('Training data'!$C:$C,'Summary sheet 2'!C3,'Training data'!$F:$F,"LHV")</f>
        <v>0</v>
      </c>
      <c r="G3" s="25">
        <f>D3+E3+F3</f>
        <v>0</v>
      </c>
    </row>
    <row r="4" spans="1:7" x14ac:dyDescent="0.25">
      <c r="B4" s="25">
        <v>3</v>
      </c>
      <c r="C4" s="25"/>
      <c r="D4" s="25"/>
      <c r="E4" s="25"/>
      <c r="F4" s="25"/>
      <c r="G4" s="25"/>
    </row>
    <row r="5" spans="1:7" x14ac:dyDescent="0.25">
      <c r="B5" s="25">
        <v>4</v>
      </c>
      <c r="C5" s="25"/>
      <c r="D5" s="25"/>
      <c r="E5" s="25"/>
      <c r="F5" s="25"/>
      <c r="G5" s="25"/>
    </row>
    <row r="6" spans="1:7" x14ac:dyDescent="0.25">
      <c r="B6" s="25">
        <v>5</v>
      </c>
      <c r="C6" s="25"/>
      <c r="D6" s="25"/>
      <c r="E6" s="25"/>
      <c r="F6" s="25"/>
      <c r="G6" s="25"/>
    </row>
    <row r="7" spans="1:7" x14ac:dyDescent="0.25">
      <c r="B7" s="25"/>
      <c r="C7" s="25"/>
      <c r="D7" s="25"/>
      <c r="E7" s="25"/>
      <c r="F7" s="25"/>
      <c r="G7" s="25"/>
    </row>
    <row r="8" spans="1:7" x14ac:dyDescent="0.25">
      <c r="B8" s="25"/>
      <c r="C8" s="25"/>
      <c r="D8" s="25"/>
      <c r="E8" s="25"/>
      <c r="F8" s="25"/>
      <c r="G8" s="25"/>
    </row>
    <row r="9" spans="1:7" x14ac:dyDescent="0.25">
      <c r="B9" s="25"/>
      <c r="C9" s="25"/>
      <c r="D9" s="25"/>
      <c r="E9" s="25"/>
      <c r="F9" s="25"/>
      <c r="G9" s="25"/>
    </row>
    <row r="10" spans="1:7" x14ac:dyDescent="0.25">
      <c r="B10" s="25"/>
      <c r="C10" s="25"/>
      <c r="D10" s="25"/>
      <c r="E10" s="25"/>
      <c r="F10" s="25"/>
      <c r="G10" s="25"/>
    </row>
    <row r="11" spans="1:7" x14ac:dyDescent="0.25">
      <c r="B11" s="25"/>
      <c r="C11" s="25"/>
      <c r="D11" s="25"/>
      <c r="E11" s="25"/>
      <c r="F11" s="25"/>
      <c r="G11" s="25"/>
    </row>
    <row r="12" spans="1:7" x14ac:dyDescent="0.25">
      <c r="B12" s="25"/>
      <c r="C12" s="25"/>
      <c r="D12" s="25"/>
      <c r="E12" s="25"/>
      <c r="F12" s="25"/>
      <c r="G12" s="25"/>
    </row>
    <row r="13" spans="1:7" x14ac:dyDescent="0.25">
      <c r="B13" s="25"/>
      <c r="C13" s="25"/>
      <c r="D13" s="25"/>
      <c r="E13" s="25"/>
      <c r="F13" s="25"/>
      <c r="G13" s="25"/>
    </row>
    <row r="14" spans="1:7" x14ac:dyDescent="0.25">
      <c r="B14" s="25"/>
      <c r="C14" s="25"/>
      <c r="D14" s="25"/>
      <c r="E14" s="25"/>
      <c r="F14" s="25"/>
      <c r="G14" s="25"/>
    </row>
    <row r="15" spans="1:7" x14ac:dyDescent="0.25">
      <c r="B15" s="25"/>
      <c r="C15" s="25"/>
      <c r="D15" s="25"/>
      <c r="E15" s="25"/>
      <c r="F15" s="25"/>
      <c r="G15" s="25"/>
    </row>
    <row r="16" spans="1:7" x14ac:dyDescent="0.25">
      <c r="B16" s="25"/>
      <c r="C16" s="25"/>
      <c r="D16" s="25"/>
      <c r="E16" s="25"/>
      <c r="F16" s="25"/>
      <c r="G16" s="25"/>
    </row>
    <row r="17" spans="2:7" x14ac:dyDescent="0.25">
      <c r="B17" s="25"/>
      <c r="C17" s="25"/>
      <c r="D17" s="25"/>
      <c r="E17" s="25"/>
      <c r="F17" s="25"/>
      <c r="G17" s="25"/>
    </row>
    <row r="18" spans="2:7" x14ac:dyDescent="0.25">
      <c r="B18" s="25"/>
      <c r="C18" s="25"/>
      <c r="D18" s="25"/>
      <c r="E18" s="25"/>
      <c r="F18" s="25"/>
      <c r="G18" s="25"/>
    </row>
    <row r="19" spans="2:7" x14ac:dyDescent="0.25">
      <c r="B19" s="25"/>
      <c r="C19" s="25"/>
      <c r="D19" s="25"/>
      <c r="E19" s="25"/>
      <c r="F19" s="25"/>
      <c r="G19" s="25"/>
    </row>
    <row r="20" spans="2:7" x14ac:dyDescent="0.25">
      <c r="B20" s="25"/>
      <c r="C20" s="25"/>
      <c r="D20" s="25"/>
      <c r="E20" s="25"/>
      <c r="F20" s="25"/>
      <c r="G20" s="25"/>
    </row>
    <row r="21" spans="2:7" x14ac:dyDescent="0.25">
      <c r="B21" s="25"/>
      <c r="C21" s="25"/>
      <c r="D21" s="25"/>
      <c r="E21" s="25"/>
      <c r="F21" s="25"/>
      <c r="G21" s="25"/>
    </row>
    <row r="22" spans="2:7" x14ac:dyDescent="0.25">
      <c r="B22" s="25"/>
      <c r="C22" s="25"/>
      <c r="D22" s="25"/>
      <c r="E22" s="25"/>
      <c r="F22" s="25"/>
      <c r="G22" s="25"/>
    </row>
    <row r="23" spans="2:7" x14ac:dyDescent="0.25">
      <c r="B23" s="25"/>
      <c r="C23" s="25"/>
      <c r="D23" s="25"/>
      <c r="E23" s="25"/>
      <c r="F23" s="25"/>
      <c r="G23" s="25"/>
    </row>
    <row r="24" spans="2:7" x14ac:dyDescent="0.25">
      <c r="B24" s="25"/>
      <c r="C24" s="25"/>
      <c r="D24" s="25"/>
      <c r="E24" s="25"/>
      <c r="F24" s="25"/>
      <c r="G24" s="25"/>
    </row>
    <row r="25" spans="2:7" x14ac:dyDescent="0.25">
      <c r="B25" s="25"/>
      <c r="C25" s="25"/>
      <c r="D25" s="25"/>
      <c r="E25" s="25"/>
      <c r="F25" s="25"/>
      <c r="G25" s="25"/>
    </row>
    <row r="26" spans="2:7" x14ac:dyDescent="0.25">
      <c r="B26" s="25"/>
      <c r="C26" s="25"/>
      <c r="D26" s="25"/>
      <c r="E26" s="25"/>
      <c r="F26" s="25"/>
      <c r="G26" s="25"/>
    </row>
    <row r="27" spans="2:7" x14ac:dyDescent="0.25">
      <c r="B27" s="25"/>
      <c r="C27" s="25"/>
      <c r="D27" s="25"/>
      <c r="E27" s="25"/>
      <c r="F27" s="25"/>
      <c r="G27" s="25"/>
    </row>
    <row r="28" spans="2:7" x14ac:dyDescent="0.25">
      <c r="B28" s="25"/>
      <c r="C28" s="25"/>
      <c r="D28" s="25"/>
      <c r="E28" s="25"/>
      <c r="F28" s="25"/>
      <c r="G28" s="25"/>
    </row>
    <row r="29" spans="2:7" x14ac:dyDescent="0.25">
      <c r="B29" s="25"/>
      <c r="C29" s="25"/>
      <c r="D29" s="25"/>
      <c r="E29" s="25"/>
      <c r="F29" s="25"/>
      <c r="G29" s="25"/>
    </row>
    <row r="30" spans="2:7" x14ac:dyDescent="0.25">
      <c r="B30" s="25"/>
      <c r="C30" s="25"/>
      <c r="D30" s="25"/>
      <c r="E30" s="25"/>
      <c r="F30" s="25"/>
      <c r="G30" s="25"/>
    </row>
    <row r="31" spans="2:7" x14ac:dyDescent="0.25">
      <c r="B31" s="25"/>
      <c r="C31" s="25"/>
      <c r="D31" s="25"/>
      <c r="E31" s="25"/>
      <c r="F31" s="25"/>
      <c r="G31" s="25"/>
    </row>
    <row r="32" spans="2:7" x14ac:dyDescent="0.25">
      <c r="B32" s="25"/>
      <c r="C32" s="25"/>
      <c r="D32" s="25"/>
      <c r="E32" s="25"/>
      <c r="F32" s="25"/>
      <c r="G32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zoomScaleNormal="100" workbookViewId="0">
      <selection activeCell="P10" sqref="P10"/>
    </sheetView>
  </sheetViews>
  <sheetFormatPr defaultRowHeight="15" x14ac:dyDescent="0.25"/>
  <sheetData>
    <row r="1" spans="1:3" x14ac:dyDescent="0.25">
      <c r="A1" s="25"/>
      <c r="B1" s="65" t="s">
        <v>181</v>
      </c>
      <c r="C1" s="65" t="s">
        <v>182</v>
      </c>
    </row>
    <row r="2" spans="1:3" x14ac:dyDescent="0.25">
      <c r="A2" s="25" t="s">
        <v>187</v>
      </c>
      <c r="B2" s="66">
        <v>0.69166666666666665</v>
      </c>
      <c r="C2" s="66">
        <v>0.93333333333333335</v>
      </c>
    </row>
    <row r="3" spans="1:3" x14ac:dyDescent="0.25">
      <c r="A3" s="65" t="s">
        <v>183</v>
      </c>
      <c r="B3" s="66">
        <v>0.4375</v>
      </c>
      <c r="C3" s="67">
        <v>0.87272727272727268</v>
      </c>
    </row>
    <row r="4" spans="1:3" x14ac:dyDescent="0.25">
      <c r="A4" s="65" t="s">
        <v>184</v>
      </c>
      <c r="B4" s="66">
        <v>0.36458333333333331</v>
      </c>
      <c r="C4" s="67">
        <v>0.94696969696969691</v>
      </c>
    </row>
    <row r="5" spans="1:3" x14ac:dyDescent="0.25">
      <c r="A5" s="65" t="s">
        <v>185</v>
      </c>
      <c r="B5" s="66">
        <v>0.5546875</v>
      </c>
      <c r="C5" s="67">
        <v>0.91477272727272729</v>
      </c>
    </row>
    <row r="6" spans="1:3" x14ac:dyDescent="0.25">
      <c r="A6" s="65" t="s">
        <v>186</v>
      </c>
      <c r="B6" s="66">
        <v>0.60416666666666663</v>
      </c>
      <c r="C6" s="67">
        <v>0.84848484848484851</v>
      </c>
    </row>
    <row r="7" spans="1:3" x14ac:dyDescent="0.25">
      <c r="A7" s="71" t="s">
        <v>194</v>
      </c>
      <c r="B7" s="72">
        <v>0.48700000000000004</v>
      </c>
      <c r="C7" s="72">
        <v>0.89500000000000002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School ID</vt:lpstr>
      <vt:lpstr>Training data</vt:lpstr>
      <vt:lpstr>Summary sheet 1</vt:lpstr>
      <vt:lpstr>Summary sheet 2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Dushyant Mishra</dc:creator>
  <cp:lastModifiedBy>Dinesh Singh</cp:lastModifiedBy>
  <cp:lastPrinted>2015-06-19T09:23:40Z</cp:lastPrinted>
  <dcterms:created xsi:type="dcterms:W3CDTF">2014-12-10T04:46:58Z</dcterms:created>
  <dcterms:modified xsi:type="dcterms:W3CDTF">2016-05-27T07:09:31Z</dcterms:modified>
</cp:coreProperties>
</file>