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1520" windowHeight="4530" firstSheet="4" activeTab="9"/>
  </bookViews>
  <sheets>
    <sheet name="UIP 2005-06" sheetId="14" r:id="rId1"/>
    <sheet name="UIP 2006-07" sheetId="15" r:id="rId2"/>
    <sheet name="UIP 2007-08" sheetId="13" r:id="rId3"/>
    <sheet name="UIP 2008-09" sheetId="12" r:id="rId4"/>
    <sheet name="UIP 2009-10" sheetId="11" r:id="rId5"/>
    <sheet name="2010-11-P" sheetId="10" r:id="rId6"/>
    <sheet name="2011-12-P" sheetId="9" r:id="rId7"/>
    <sheet name="2012-13-P" sheetId="6" r:id="rId8"/>
    <sheet name="2013-14-P" sheetId="7" r:id="rId9"/>
    <sheet name="2014-15-P" sheetId="8" r:id="rId10"/>
    <sheet name="Sheet6" sheetId="16" r:id="rId11"/>
  </sheets>
  <definedNames>
    <definedName name="_xlnm.Print_Area" localSheetId="6">'2011-12-P'!$A$4:$N$49</definedName>
  </definedNames>
  <calcPr calcId="145621"/>
</workbook>
</file>

<file path=xl/calcChain.xml><?xml version="1.0" encoding="utf-8"?>
<calcChain xmlns="http://schemas.openxmlformats.org/spreadsheetml/2006/main">
  <c r="M45" i="11" l="1"/>
  <c r="K45" i="11"/>
  <c r="I45" i="11"/>
  <c r="J45" i="11" s="1"/>
  <c r="G45" i="11"/>
  <c r="H45" i="11" s="1"/>
  <c r="F45" i="11"/>
  <c r="D45" i="11"/>
  <c r="C45" i="11"/>
  <c r="N41" i="11"/>
  <c r="L41" i="11"/>
  <c r="J41" i="11"/>
  <c r="H41" i="11"/>
  <c r="E41" i="11"/>
  <c r="N40" i="11"/>
  <c r="L40" i="11"/>
  <c r="J40" i="11"/>
  <c r="H40" i="11"/>
  <c r="E40" i="11"/>
  <c r="N39" i="11"/>
  <c r="L39" i="11"/>
  <c r="J39" i="11"/>
  <c r="H39" i="11"/>
  <c r="E39" i="11"/>
  <c r="N38" i="11"/>
  <c r="L38" i="11"/>
  <c r="J38" i="11"/>
  <c r="H38" i="11"/>
  <c r="E38" i="11"/>
  <c r="N37" i="11"/>
  <c r="L37" i="11"/>
  <c r="J37" i="11"/>
  <c r="H37" i="11"/>
  <c r="E37" i="11"/>
  <c r="N36" i="11"/>
  <c r="L36" i="11"/>
  <c r="J36" i="11"/>
  <c r="H36" i="11"/>
  <c r="E36" i="11"/>
  <c r="N35" i="11"/>
  <c r="L35" i="11"/>
  <c r="J35" i="11"/>
  <c r="H35" i="11"/>
  <c r="E35" i="11"/>
  <c r="N34" i="11"/>
  <c r="L34" i="11"/>
  <c r="J34" i="11"/>
  <c r="H34" i="11"/>
  <c r="E34" i="11"/>
  <c r="N33" i="11"/>
  <c r="L33" i="11"/>
  <c r="J33" i="11"/>
  <c r="H33" i="11"/>
  <c r="E33" i="11"/>
  <c r="N32" i="11"/>
  <c r="L32" i="11"/>
  <c r="J32" i="11"/>
  <c r="H32" i="11"/>
  <c r="E32" i="11"/>
  <c r="N31" i="11"/>
  <c r="L31" i="11"/>
  <c r="J31" i="11"/>
  <c r="H31" i="11"/>
  <c r="E31" i="11"/>
  <c r="N30" i="11"/>
  <c r="L30" i="11"/>
  <c r="J30" i="11"/>
  <c r="H30" i="11"/>
  <c r="E30" i="11"/>
  <c r="N29" i="11"/>
  <c r="L29" i="11"/>
  <c r="J29" i="11"/>
  <c r="H29" i="11"/>
  <c r="E29" i="11"/>
  <c r="N28" i="11"/>
  <c r="L28" i="11"/>
  <c r="J28" i="11"/>
  <c r="H28" i="11"/>
  <c r="E28" i="11"/>
  <c r="N27" i="11"/>
  <c r="L27" i="11"/>
  <c r="J27" i="11"/>
  <c r="H27" i="11"/>
  <c r="E27" i="11"/>
  <c r="N26" i="11"/>
  <c r="L26" i="11"/>
  <c r="J26" i="11"/>
  <c r="H26" i="11"/>
  <c r="E26" i="11"/>
  <c r="N25" i="11"/>
  <c r="L25" i="11"/>
  <c r="J25" i="11"/>
  <c r="H25" i="11"/>
  <c r="E25" i="11"/>
  <c r="N24" i="11"/>
  <c r="L24" i="11"/>
  <c r="J24" i="11"/>
  <c r="H24" i="11"/>
  <c r="E24" i="11"/>
  <c r="N23" i="11"/>
  <c r="L23" i="11"/>
  <c r="J23" i="11"/>
  <c r="H23" i="11"/>
  <c r="E23" i="11"/>
  <c r="N22" i="11"/>
  <c r="L22" i="11"/>
  <c r="J22" i="11"/>
  <c r="H22" i="11"/>
  <c r="E22" i="11"/>
  <c r="N21" i="11"/>
  <c r="L21" i="11"/>
  <c r="J21" i="11"/>
  <c r="H21" i="11"/>
  <c r="E21" i="11"/>
  <c r="N20" i="11"/>
  <c r="L20" i="11"/>
  <c r="J20" i="11"/>
  <c r="H20" i="11"/>
  <c r="E20" i="11"/>
  <c r="N19" i="11"/>
  <c r="L19" i="11"/>
  <c r="J19" i="11"/>
  <c r="H19" i="11"/>
  <c r="E19" i="11"/>
  <c r="N18" i="11"/>
  <c r="L18" i="11"/>
  <c r="J18" i="11"/>
  <c r="H18" i="11"/>
  <c r="E18" i="11"/>
  <c r="N17" i="11"/>
  <c r="L17" i="11"/>
  <c r="J17" i="11"/>
  <c r="H17" i="11"/>
  <c r="E17" i="11"/>
  <c r="N16" i="11"/>
  <c r="L16" i="11"/>
  <c r="J16" i="11"/>
  <c r="H16" i="11"/>
  <c r="E16" i="11"/>
  <c r="N14" i="11"/>
  <c r="L14" i="11"/>
  <c r="J14" i="11"/>
  <c r="H14" i="11"/>
  <c r="E14" i="11"/>
  <c r="N13" i="11"/>
  <c r="L13" i="11"/>
  <c r="J13" i="11"/>
  <c r="H13" i="11"/>
  <c r="E13" i="11"/>
  <c r="N12" i="11"/>
  <c r="L12" i="11"/>
  <c r="J12" i="11"/>
  <c r="H12" i="11"/>
  <c r="E12" i="11"/>
  <c r="N11" i="11"/>
  <c r="L11" i="11"/>
  <c r="J11" i="11"/>
  <c r="H11" i="11"/>
  <c r="E11" i="11"/>
  <c r="N10" i="11"/>
  <c r="L10" i="11"/>
  <c r="J10" i="11"/>
  <c r="H10" i="11"/>
  <c r="E10" i="11"/>
  <c r="N9" i="11"/>
  <c r="L9" i="11"/>
  <c r="J9" i="11"/>
  <c r="H9" i="11"/>
  <c r="E9" i="11"/>
  <c r="N8" i="11"/>
  <c r="L8" i="11"/>
  <c r="J8" i="11"/>
  <c r="H8" i="11"/>
  <c r="E8" i="11"/>
  <c r="N7" i="11"/>
  <c r="L7" i="11"/>
  <c r="J7" i="11"/>
  <c r="H7" i="11"/>
  <c r="E7" i="11"/>
  <c r="M46" i="12"/>
  <c r="K46" i="12"/>
  <c r="L46" i="12" s="1"/>
  <c r="I46" i="12"/>
  <c r="J46" i="12" s="1"/>
  <c r="G46" i="12"/>
  <c r="H46" i="12" s="1"/>
  <c r="F46" i="12"/>
  <c r="D46" i="12"/>
  <c r="C46" i="12"/>
  <c r="N42" i="12"/>
  <c r="L42" i="12"/>
  <c r="J42" i="12"/>
  <c r="H42" i="12"/>
  <c r="E42" i="12"/>
  <c r="N41" i="12"/>
  <c r="L41" i="12"/>
  <c r="J41" i="12"/>
  <c r="H41" i="12"/>
  <c r="E41" i="12"/>
  <c r="N40" i="12"/>
  <c r="L40" i="12"/>
  <c r="J40" i="12"/>
  <c r="H40" i="12"/>
  <c r="E40" i="12"/>
  <c r="N39" i="12"/>
  <c r="L39" i="12"/>
  <c r="J39" i="12"/>
  <c r="H39" i="12"/>
  <c r="E39" i="12"/>
  <c r="N38" i="12"/>
  <c r="L38" i="12"/>
  <c r="J38" i="12"/>
  <c r="H38" i="12"/>
  <c r="E38" i="12"/>
  <c r="N37" i="12"/>
  <c r="L37" i="12"/>
  <c r="J37" i="12"/>
  <c r="H37" i="12"/>
  <c r="E37" i="12"/>
  <c r="N36" i="12"/>
  <c r="L36" i="12"/>
  <c r="J36" i="12"/>
  <c r="H36" i="12"/>
  <c r="E36" i="12"/>
  <c r="N35" i="12"/>
  <c r="L35" i="12"/>
  <c r="J35" i="12"/>
  <c r="H35" i="12"/>
  <c r="E35" i="12"/>
  <c r="N34" i="12"/>
  <c r="L34" i="12"/>
  <c r="J34" i="12"/>
  <c r="H34" i="12"/>
  <c r="E34" i="12"/>
  <c r="N33" i="12"/>
  <c r="L33" i="12"/>
  <c r="J33" i="12"/>
  <c r="H33" i="12"/>
  <c r="E33" i="12"/>
  <c r="N32" i="12"/>
  <c r="L32" i="12"/>
  <c r="J32" i="12"/>
  <c r="H32" i="12"/>
  <c r="E32" i="12"/>
  <c r="N31" i="12"/>
  <c r="L31" i="12"/>
  <c r="J31" i="12"/>
  <c r="H31" i="12"/>
  <c r="E31" i="12"/>
  <c r="N30" i="12"/>
  <c r="L30" i="12"/>
  <c r="J30" i="12"/>
  <c r="H30" i="12"/>
  <c r="E30" i="12"/>
  <c r="N29" i="12"/>
  <c r="L29" i="12"/>
  <c r="J29" i="12"/>
  <c r="H29" i="12"/>
  <c r="E29" i="12"/>
  <c r="N28" i="12"/>
  <c r="L28" i="12"/>
  <c r="J28" i="12"/>
  <c r="H28" i="12"/>
  <c r="E28" i="12"/>
  <c r="N27" i="12"/>
  <c r="L27" i="12"/>
  <c r="J27" i="12"/>
  <c r="H27" i="12"/>
  <c r="E27" i="12"/>
  <c r="N26" i="12"/>
  <c r="L26" i="12"/>
  <c r="J26" i="12"/>
  <c r="H26" i="12"/>
  <c r="E26" i="12"/>
  <c r="N25" i="12"/>
  <c r="L25" i="12"/>
  <c r="J25" i="12"/>
  <c r="H25" i="12"/>
  <c r="E25" i="12"/>
  <c r="N24" i="12"/>
  <c r="L24" i="12"/>
  <c r="J24" i="12"/>
  <c r="H24" i="12"/>
  <c r="E24" i="12"/>
  <c r="N23" i="12"/>
  <c r="L23" i="12"/>
  <c r="J23" i="12"/>
  <c r="H23" i="12"/>
  <c r="E23" i="12"/>
  <c r="N22" i="12"/>
  <c r="L22" i="12"/>
  <c r="J22" i="12"/>
  <c r="H22" i="12"/>
  <c r="E22" i="12"/>
  <c r="N21" i="12"/>
  <c r="L21" i="12"/>
  <c r="J21" i="12"/>
  <c r="H21" i="12"/>
  <c r="E21" i="12"/>
  <c r="N20" i="12"/>
  <c r="L20" i="12"/>
  <c r="J20" i="12"/>
  <c r="H20" i="12"/>
  <c r="E20" i="12"/>
  <c r="N19" i="12"/>
  <c r="L19" i="12"/>
  <c r="J19" i="12"/>
  <c r="H19" i="12"/>
  <c r="E19" i="12"/>
  <c r="N18" i="12"/>
  <c r="L18" i="12"/>
  <c r="J18" i="12"/>
  <c r="H18" i="12"/>
  <c r="E18" i="12"/>
  <c r="N17" i="12"/>
  <c r="L17" i="12"/>
  <c r="J17" i="12"/>
  <c r="H17" i="12"/>
  <c r="E17" i="12"/>
  <c r="N15" i="12"/>
  <c r="L15" i="12"/>
  <c r="J15" i="12"/>
  <c r="H15" i="12"/>
  <c r="E15" i="12"/>
  <c r="N14" i="12"/>
  <c r="L14" i="12"/>
  <c r="J14" i="12"/>
  <c r="H14" i="12"/>
  <c r="E14" i="12"/>
  <c r="N13" i="12"/>
  <c r="L13" i="12"/>
  <c r="J13" i="12"/>
  <c r="H13" i="12"/>
  <c r="E13" i="12"/>
  <c r="N12" i="12"/>
  <c r="L12" i="12"/>
  <c r="J12" i="12"/>
  <c r="H12" i="12"/>
  <c r="E12" i="12"/>
  <c r="N11" i="12"/>
  <c r="L11" i="12"/>
  <c r="J11" i="12"/>
  <c r="H11" i="12"/>
  <c r="E11" i="12"/>
  <c r="N10" i="12"/>
  <c r="L10" i="12"/>
  <c r="J10" i="12"/>
  <c r="H10" i="12"/>
  <c r="E10" i="12"/>
  <c r="N9" i="12"/>
  <c r="L9" i="12"/>
  <c r="J9" i="12"/>
  <c r="H9" i="12"/>
  <c r="E9" i="12"/>
  <c r="N8" i="12"/>
  <c r="L8" i="12"/>
  <c r="J8" i="12"/>
  <c r="H8" i="12"/>
  <c r="E8" i="12"/>
  <c r="M48" i="15"/>
  <c r="K48" i="15"/>
  <c r="L48" i="15" s="1"/>
  <c r="I48" i="15"/>
  <c r="G48" i="15"/>
  <c r="F48" i="15"/>
  <c r="D48" i="15"/>
  <c r="E48" i="15" s="1"/>
  <c r="N44" i="15"/>
  <c r="L44" i="15"/>
  <c r="J44" i="15"/>
  <c r="H44" i="15"/>
  <c r="E44" i="15"/>
  <c r="N43" i="15"/>
  <c r="L43" i="15"/>
  <c r="J43" i="15"/>
  <c r="H43" i="15"/>
  <c r="E43" i="15"/>
  <c r="N42" i="15"/>
  <c r="L42" i="15"/>
  <c r="J42" i="15"/>
  <c r="H42" i="15"/>
  <c r="E42" i="15"/>
  <c r="N41" i="15"/>
  <c r="L41" i="15"/>
  <c r="J41" i="15"/>
  <c r="H41" i="15"/>
  <c r="E41" i="15"/>
  <c r="N40" i="15"/>
  <c r="L40" i="15"/>
  <c r="J40" i="15"/>
  <c r="H40" i="15"/>
  <c r="E40" i="15"/>
  <c r="N39" i="15"/>
  <c r="L39" i="15"/>
  <c r="J39" i="15"/>
  <c r="H39" i="15"/>
  <c r="E39" i="15"/>
  <c r="N38" i="15"/>
  <c r="L38" i="15"/>
  <c r="J38" i="15"/>
  <c r="H38" i="15"/>
  <c r="E38" i="15"/>
  <c r="N37" i="15"/>
  <c r="L37" i="15"/>
  <c r="J37" i="15"/>
  <c r="H37" i="15"/>
  <c r="E37" i="15"/>
  <c r="N36" i="15"/>
  <c r="L36" i="15"/>
  <c r="J36" i="15"/>
  <c r="H36" i="15"/>
  <c r="E36" i="15"/>
  <c r="N35" i="15"/>
  <c r="L35" i="15"/>
  <c r="J35" i="15"/>
  <c r="H35" i="15"/>
  <c r="E35" i="15"/>
  <c r="N34" i="15"/>
  <c r="L34" i="15"/>
  <c r="J34" i="15"/>
  <c r="H34" i="15"/>
  <c r="E34" i="15"/>
  <c r="N33" i="15"/>
  <c r="L33" i="15"/>
  <c r="J33" i="15"/>
  <c r="H33" i="15"/>
  <c r="E33" i="15"/>
  <c r="N32" i="15"/>
  <c r="L32" i="15"/>
  <c r="J32" i="15"/>
  <c r="H32" i="15"/>
  <c r="E32" i="15"/>
  <c r="N31" i="15"/>
  <c r="L31" i="15"/>
  <c r="J31" i="15"/>
  <c r="H31" i="15"/>
  <c r="E31" i="15"/>
  <c r="N30" i="15"/>
  <c r="L30" i="15"/>
  <c r="J30" i="15"/>
  <c r="H30" i="15"/>
  <c r="E30" i="15"/>
  <c r="N29" i="15"/>
  <c r="L29" i="15"/>
  <c r="J29" i="15"/>
  <c r="H29" i="15"/>
  <c r="E29" i="15"/>
  <c r="N28" i="15"/>
  <c r="L28" i="15"/>
  <c r="J28" i="15"/>
  <c r="H28" i="15"/>
  <c r="E28" i="15"/>
  <c r="N27" i="15"/>
  <c r="L27" i="15"/>
  <c r="J27" i="15"/>
  <c r="H27" i="15"/>
  <c r="E27" i="15"/>
  <c r="N26" i="15"/>
  <c r="L26" i="15"/>
  <c r="J26" i="15"/>
  <c r="H26" i="15"/>
  <c r="E26" i="15"/>
  <c r="N25" i="15"/>
  <c r="L25" i="15"/>
  <c r="J25" i="15"/>
  <c r="H25" i="15"/>
  <c r="E25" i="15"/>
  <c r="N24" i="15"/>
  <c r="L24" i="15"/>
  <c r="J24" i="15"/>
  <c r="H24" i="15"/>
  <c r="E24" i="15"/>
  <c r="N23" i="15"/>
  <c r="L23" i="15"/>
  <c r="J23" i="15"/>
  <c r="H23" i="15"/>
  <c r="E23" i="15"/>
  <c r="N22" i="15"/>
  <c r="L22" i="15"/>
  <c r="J22" i="15"/>
  <c r="H22" i="15"/>
  <c r="E22" i="15"/>
  <c r="N21" i="15"/>
  <c r="L21" i="15"/>
  <c r="J21" i="15"/>
  <c r="H21" i="15"/>
  <c r="E21" i="15"/>
  <c r="N20" i="15"/>
  <c r="L20" i="15"/>
  <c r="J20" i="15"/>
  <c r="H20" i="15"/>
  <c r="E20" i="15"/>
  <c r="N19" i="15"/>
  <c r="L19" i="15"/>
  <c r="J19" i="15"/>
  <c r="H19" i="15"/>
  <c r="E19" i="15"/>
  <c r="N18" i="15"/>
  <c r="L18" i="15"/>
  <c r="J18" i="15"/>
  <c r="H18" i="15"/>
  <c r="E18" i="15"/>
  <c r="N17" i="15"/>
  <c r="L17" i="15"/>
  <c r="J17" i="15"/>
  <c r="H17" i="15"/>
  <c r="E17" i="15"/>
  <c r="N16" i="15"/>
  <c r="L16" i="15"/>
  <c r="J16" i="15"/>
  <c r="H16" i="15"/>
  <c r="E16" i="15"/>
  <c r="N15" i="15"/>
  <c r="L15" i="15"/>
  <c r="J15" i="15"/>
  <c r="H15" i="15"/>
  <c r="E15" i="15"/>
  <c r="N14" i="15"/>
  <c r="L14" i="15"/>
  <c r="J14" i="15"/>
  <c r="H14" i="15"/>
  <c r="E14" i="15"/>
  <c r="N13" i="15"/>
  <c r="L13" i="15"/>
  <c r="J13" i="15"/>
  <c r="H13" i="15"/>
  <c r="E13" i="15"/>
  <c r="N12" i="15"/>
  <c r="L12" i="15"/>
  <c r="J12" i="15"/>
  <c r="H12" i="15"/>
  <c r="E12" i="15"/>
  <c r="N11" i="15"/>
  <c r="L11" i="15"/>
  <c r="J11" i="15"/>
  <c r="H11" i="15"/>
  <c r="E11" i="15"/>
  <c r="N10" i="15"/>
  <c r="L10" i="15"/>
  <c r="J10" i="15"/>
  <c r="E10" i="15"/>
  <c r="N47" i="14"/>
  <c r="L47" i="14"/>
  <c r="I47" i="14"/>
  <c r="J47" i="14" s="1"/>
  <c r="G47" i="14"/>
  <c r="H47" i="14" s="1"/>
  <c r="D47" i="14"/>
  <c r="E47" i="14" s="1"/>
  <c r="N43" i="14"/>
  <c r="L43" i="14"/>
  <c r="J43" i="14"/>
  <c r="H43" i="14"/>
  <c r="E43" i="14"/>
  <c r="N42" i="14"/>
  <c r="E42" i="14"/>
  <c r="N41" i="14"/>
  <c r="L41" i="14"/>
  <c r="J41" i="14"/>
  <c r="H41" i="14"/>
  <c r="E41" i="14"/>
  <c r="N40" i="14"/>
  <c r="L40" i="14"/>
  <c r="J40" i="14"/>
  <c r="H40" i="14"/>
  <c r="N39" i="14"/>
  <c r="L39" i="14"/>
  <c r="J39" i="14"/>
  <c r="H39" i="14"/>
  <c r="E39" i="14"/>
  <c r="N38" i="14"/>
  <c r="E38" i="14"/>
  <c r="N37" i="14"/>
  <c r="L37" i="14"/>
  <c r="J37" i="14"/>
  <c r="H37" i="14"/>
  <c r="E37" i="14"/>
  <c r="N36" i="14"/>
  <c r="L36" i="14"/>
  <c r="J36" i="14"/>
  <c r="H36" i="14"/>
  <c r="E36" i="14"/>
  <c r="N34" i="14"/>
  <c r="L34" i="14"/>
  <c r="H34" i="14"/>
  <c r="N33" i="14"/>
  <c r="H33" i="14"/>
  <c r="E33" i="14"/>
  <c r="N31" i="14"/>
  <c r="L31" i="14"/>
  <c r="J31" i="14"/>
  <c r="H31" i="14"/>
  <c r="E31" i="14"/>
  <c r="N30" i="14"/>
  <c r="H30" i="14"/>
  <c r="N29" i="14"/>
  <c r="L29" i="14"/>
  <c r="J29" i="14"/>
  <c r="H29" i="14"/>
  <c r="E29" i="14"/>
  <c r="N28" i="14"/>
  <c r="L28" i="14"/>
  <c r="J28" i="14"/>
  <c r="H28" i="14"/>
  <c r="E28" i="14"/>
  <c r="N26" i="14"/>
  <c r="L26" i="14"/>
  <c r="H26" i="14"/>
  <c r="N25" i="14"/>
  <c r="L25" i="14"/>
  <c r="J25" i="14"/>
  <c r="H25" i="14"/>
  <c r="E25" i="14"/>
  <c r="N24" i="14"/>
  <c r="L24" i="14"/>
  <c r="J24" i="14"/>
  <c r="H24" i="14"/>
  <c r="E24" i="14"/>
  <c r="N23" i="14"/>
  <c r="L23" i="14"/>
  <c r="J23" i="14"/>
  <c r="H23" i="14"/>
  <c r="E23" i="14"/>
  <c r="L22" i="14"/>
  <c r="J22" i="14"/>
  <c r="H22" i="14"/>
  <c r="E22" i="14"/>
  <c r="N21" i="14"/>
  <c r="L21" i="14"/>
  <c r="J21" i="14"/>
  <c r="H21" i="14"/>
  <c r="E21" i="14"/>
  <c r="N20" i="14"/>
  <c r="L20" i="14"/>
  <c r="J20" i="14"/>
  <c r="H20" i="14"/>
  <c r="E20" i="14"/>
  <c r="N19" i="14"/>
  <c r="L19" i="14"/>
  <c r="J19" i="14"/>
  <c r="H19" i="14"/>
  <c r="N18" i="14"/>
  <c r="L18" i="14"/>
  <c r="J18" i="14"/>
  <c r="H18" i="14"/>
  <c r="E18" i="14"/>
  <c r="L15" i="14"/>
  <c r="J15" i="14"/>
  <c r="E15" i="14"/>
  <c r="J14" i="14"/>
  <c r="E14" i="14"/>
  <c r="N13" i="14"/>
  <c r="L13" i="14"/>
  <c r="J13" i="14"/>
  <c r="H13" i="14"/>
  <c r="E13" i="14"/>
  <c r="N12" i="14"/>
  <c r="L12" i="14"/>
  <c r="J12" i="14"/>
  <c r="H12" i="14"/>
  <c r="E12" i="14"/>
  <c r="L10" i="14"/>
  <c r="N9" i="14"/>
  <c r="L9" i="14"/>
  <c r="J9" i="14"/>
  <c r="H9" i="14"/>
  <c r="E9" i="14"/>
  <c r="E45" i="11" l="1"/>
  <c r="L45" i="11"/>
  <c r="N45" i="11"/>
  <c r="E46" i="12"/>
  <c r="N46" i="12"/>
  <c r="H48" i="15"/>
  <c r="J48" i="15"/>
  <c r="N48" i="15"/>
  <c r="M45" i="9"/>
  <c r="K45" i="9"/>
  <c r="L45" i="9" s="1"/>
  <c r="I45" i="9"/>
  <c r="G45" i="9"/>
  <c r="F45" i="9"/>
  <c r="N45" i="9" s="1"/>
  <c r="D45" i="9"/>
  <c r="C45" i="9"/>
  <c r="M45" i="10"/>
  <c r="K45" i="10"/>
  <c r="I45" i="10"/>
  <c r="G45" i="10"/>
  <c r="F45" i="10"/>
  <c r="D45" i="10"/>
  <c r="C45" i="10"/>
  <c r="H45" i="9" l="1"/>
  <c r="E45" i="10"/>
  <c r="E45" i="9"/>
  <c r="N45" i="10"/>
  <c r="H45" i="10"/>
  <c r="J45" i="10"/>
  <c r="L45" i="10"/>
  <c r="J45" i="9"/>
  <c r="J16" i="7"/>
  <c r="J17" i="7"/>
  <c r="J18" i="7"/>
  <c r="J20" i="7"/>
  <c r="J22" i="7"/>
  <c r="J23" i="7"/>
  <c r="J36" i="7"/>
  <c r="J32" i="7"/>
  <c r="J7" i="8"/>
  <c r="J9" i="8"/>
  <c r="J10" i="8"/>
  <c r="J12" i="8"/>
  <c r="J16" i="8"/>
  <c r="J17" i="8"/>
  <c r="J18" i="8"/>
  <c r="J20" i="8"/>
  <c r="J21" i="8"/>
  <c r="J22" i="8"/>
  <c r="J23" i="8"/>
  <c r="J25" i="8"/>
  <c r="J33" i="8"/>
  <c r="J34" i="8"/>
  <c r="P102" i="6" l="1"/>
  <c r="Q102" i="6" s="1"/>
  <c r="M102" i="6"/>
  <c r="J102" i="6"/>
  <c r="I102" i="6"/>
  <c r="G102" i="6"/>
  <c r="H102" i="6" s="1"/>
  <c r="D102" i="6"/>
  <c r="E102" i="6" s="1"/>
  <c r="Q99" i="6"/>
  <c r="H99" i="6"/>
  <c r="E99" i="6"/>
  <c r="Q98" i="6"/>
  <c r="H98" i="6"/>
  <c r="E98" i="6"/>
  <c r="Q97" i="6"/>
  <c r="H97" i="6"/>
  <c r="E97" i="6"/>
  <c r="Q96" i="6"/>
  <c r="H96" i="6"/>
  <c r="E96" i="6"/>
  <c r="Q94" i="6"/>
  <c r="H94" i="6"/>
  <c r="E94" i="6"/>
  <c r="Q93" i="6"/>
  <c r="H93" i="6"/>
  <c r="E93" i="6"/>
  <c r="Q92" i="6"/>
  <c r="H92" i="6"/>
  <c r="E92" i="6"/>
  <c r="Q91" i="6"/>
  <c r="H91" i="6"/>
  <c r="E91" i="6"/>
  <c r="Q90" i="6"/>
  <c r="H90" i="6"/>
  <c r="E90" i="6"/>
  <c r="Q89" i="6"/>
  <c r="H89" i="6"/>
  <c r="E89" i="6"/>
  <c r="Q88" i="6"/>
  <c r="H88" i="6"/>
  <c r="E88" i="6"/>
  <c r="Q87" i="6"/>
  <c r="H87" i="6"/>
  <c r="E87" i="6"/>
  <c r="Q86" i="6"/>
  <c r="H86" i="6"/>
  <c r="E86" i="6"/>
  <c r="Q85" i="6"/>
  <c r="H85" i="6"/>
  <c r="E85" i="6"/>
  <c r="Q84" i="6"/>
  <c r="H84" i="6"/>
  <c r="E84" i="6"/>
  <c r="Q83" i="6"/>
  <c r="H83" i="6"/>
  <c r="E83" i="6"/>
  <c r="Q82" i="6"/>
  <c r="H82" i="6"/>
  <c r="E82" i="6"/>
  <c r="Q81" i="6"/>
  <c r="H81" i="6"/>
  <c r="E81" i="6"/>
  <c r="Q80" i="6"/>
  <c r="H80" i="6"/>
  <c r="E80" i="6"/>
  <c r="Q79" i="6"/>
  <c r="H79" i="6"/>
  <c r="E79" i="6"/>
  <c r="Q78" i="6"/>
  <c r="H78" i="6"/>
  <c r="E78" i="6"/>
  <c r="Q77" i="6"/>
  <c r="H77" i="6"/>
  <c r="E77" i="6"/>
  <c r="Q76" i="6"/>
  <c r="H76" i="6"/>
  <c r="E76" i="6"/>
  <c r="Q75" i="6"/>
  <c r="H75" i="6"/>
  <c r="E75" i="6"/>
  <c r="Q74" i="6"/>
  <c r="H74" i="6"/>
  <c r="E74" i="6"/>
  <c r="Q73" i="6"/>
  <c r="H73" i="6"/>
  <c r="E73" i="6"/>
  <c r="Q72" i="6"/>
  <c r="H72" i="6"/>
  <c r="E72" i="6"/>
  <c r="Q71" i="6"/>
  <c r="H71" i="6"/>
  <c r="E71" i="6"/>
  <c r="Q70" i="6"/>
  <c r="H70" i="6"/>
  <c r="E70" i="6"/>
  <c r="Q69" i="6"/>
  <c r="H69" i="6"/>
  <c r="E69" i="6"/>
  <c r="Q68" i="6"/>
  <c r="H68" i="6"/>
  <c r="E68" i="6"/>
  <c r="Q67" i="6"/>
  <c r="H67" i="6"/>
  <c r="E67" i="6"/>
  <c r="Q66" i="6"/>
  <c r="H66" i="6"/>
  <c r="E66" i="6"/>
  <c r="Q65" i="6"/>
  <c r="H65" i="6"/>
  <c r="E65" i="6"/>
  <c r="Q64" i="6"/>
  <c r="H64" i="6"/>
  <c r="E64" i="6"/>
  <c r="K102" i="6" l="1"/>
  <c r="K36" i="8"/>
  <c r="K37" i="8"/>
  <c r="H37" i="8"/>
  <c r="E37" i="8"/>
  <c r="E38" i="8"/>
  <c r="E39" i="8"/>
  <c r="E40" i="8"/>
  <c r="E41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P44" i="8"/>
  <c r="O44" i="8"/>
  <c r="Q41" i="8"/>
  <c r="Q40" i="8"/>
  <c r="Q39" i="8"/>
  <c r="Q38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Q6" i="8"/>
  <c r="P44" i="7"/>
  <c r="O44" i="7"/>
  <c r="Q43" i="7"/>
  <c r="Q42" i="7"/>
  <c r="Q41" i="7"/>
  <c r="Q40" i="7"/>
  <c r="Q39" i="7"/>
  <c r="Q38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P44" i="6"/>
  <c r="Q44" i="6" s="1"/>
  <c r="Q41" i="6"/>
  <c r="Q40" i="6"/>
  <c r="Q39" i="6"/>
  <c r="Q38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M44" i="8"/>
  <c r="L44" i="8"/>
  <c r="N41" i="8"/>
  <c r="N40" i="8"/>
  <c r="N39" i="8"/>
  <c r="N38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M44" i="7"/>
  <c r="L44" i="7"/>
  <c r="N43" i="7"/>
  <c r="N42" i="7"/>
  <c r="N41" i="7"/>
  <c r="N40" i="7"/>
  <c r="N39" i="7"/>
  <c r="N38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M44" i="6"/>
  <c r="J44" i="8"/>
  <c r="I44" i="8"/>
  <c r="K41" i="8"/>
  <c r="K40" i="8"/>
  <c r="K39" i="8"/>
  <c r="K38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J44" i="7"/>
  <c r="I44" i="7"/>
  <c r="K41" i="7"/>
  <c r="K40" i="7"/>
  <c r="K39" i="7"/>
  <c r="K38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J44" i="6"/>
  <c r="I44" i="6"/>
  <c r="G44" i="8"/>
  <c r="F44" i="8"/>
  <c r="H41" i="8"/>
  <c r="H40" i="8"/>
  <c r="H39" i="8"/>
  <c r="H38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G44" i="7"/>
  <c r="F44" i="7"/>
  <c r="H41" i="7"/>
  <c r="H40" i="7"/>
  <c r="H39" i="7"/>
  <c r="H38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G44" i="6"/>
  <c r="H44" i="6" s="1"/>
  <c r="H41" i="6"/>
  <c r="H40" i="6"/>
  <c r="H39" i="6"/>
  <c r="H38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D44" i="8"/>
  <c r="E44" i="8" s="1"/>
  <c r="C44" i="8"/>
  <c r="E6" i="8"/>
  <c r="D44" i="7"/>
  <c r="C44" i="7"/>
  <c r="E41" i="7"/>
  <c r="E40" i="7"/>
  <c r="E39" i="7"/>
  <c r="E38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D44" i="6"/>
  <c r="E44" i="6" s="1"/>
  <c r="E41" i="6"/>
  <c r="E40" i="6"/>
  <c r="E39" i="6"/>
  <c r="E38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N44" i="8" l="1"/>
  <c r="H44" i="8"/>
  <c r="K44" i="8"/>
  <c r="Q44" i="8"/>
  <c r="N44" i="7"/>
  <c r="E44" i="7"/>
  <c r="Q44" i="7"/>
  <c r="K44" i="7"/>
  <c r="H44" i="7"/>
  <c r="K44" i="6"/>
</calcChain>
</file>

<file path=xl/sharedStrings.xml><?xml version="1.0" encoding="utf-8"?>
<sst xmlns="http://schemas.openxmlformats.org/spreadsheetml/2006/main" count="881" uniqueCount="110">
  <si>
    <t>Performance Related to Immunisation</t>
  </si>
  <si>
    <t>All India</t>
  </si>
  <si>
    <t>TT(PW)</t>
  </si>
  <si>
    <t>Sl. No.</t>
  </si>
  <si>
    <t>State/UTs Name</t>
  </si>
  <si>
    <t>Coverage</t>
  </si>
  <si>
    <t>A &amp; N Islands</t>
  </si>
  <si>
    <t>Andhra Pradesh</t>
  </si>
  <si>
    <t>Arunachal Pradesh</t>
  </si>
  <si>
    <t>Assam</t>
  </si>
  <si>
    <t>Bihar</t>
  </si>
  <si>
    <t>Chandigarh</t>
  </si>
  <si>
    <t>Chhattisgarh</t>
  </si>
  <si>
    <t>Dadra &amp; Nagar Haveli</t>
  </si>
  <si>
    <t>Daman &amp; Diu</t>
  </si>
  <si>
    <t>.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</si>
  <si>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</si>
  <si>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</si>
  <si>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</si>
  <si>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</si>
  <si>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</si>
  <si>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</si>
  <si>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</si>
  <si>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</si>
  <si>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</si>
  <si>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</si>
  <si>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</si>
  <si>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</si>
  <si>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</si>
  <si>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</si>
  <si>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</si>
  <si>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</si>
  <si>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</si>
  <si>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</si>
  <si>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</si>
  <si>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</si>
  <si>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</si>
  <si>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</si>
  <si>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Tripura</t>
  </si>
  <si>
    <t>Uttar Pradesh</t>
  </si>
  <si>
    <t>Uttarakhand</t>
  </si>
  <si>
    <t>West Bengal</t>
  </si>
  <si>
    <t>M/O Defence</t>
  </si>
  <si>
    <t>M/O Railways</t>
  </si>
  <si>
    <t>Source: HMIS portal, MoHFW</t>
  </si>
  <si>
    <t>Explanatory Note:</t>
  </si>
  <si>
    <r>
      <t xml:space="preserve">Need Assessed = </t>
    </r>
    <r>
      <rPr>
        <i/>
        <sz val="8"/>
        <color rgb="FF000000"/>
        <rFont val="Verdana"/>
        <family val="2"/>
      </rPr>
      <t>Estimated number of children up to 1 year of age during current year</t>
    </r>
  </si>
  <si>
    <t>{Formula=((Pop*CBR)/1000)*(1-IMR/1000)}</t>
  </si>
  <si>
    <t>Where Pop=Mid Year Projected Population (RGI); CBR=Crude Birth Rate (SRS-2014); IMR=Infant Mortality Rate (SRS-2014)</t>
  </si>
  <si>
    <r>
      <t xml:space="preserve">Blank cell </t>
    </r>
    <r>
      <rPr>
        <i/>
        <sz val="8"/>
        <color rgb="FF000000"/>
        <rFont val="Verdana"/>
        <family val="2"/>
      </rPr>
      <t>implies that data is not reported</t>
    </r>
  </si>
  <si>
    <t>Grey Box represents Need Assessed Not Available</t>
  </si>
  <si>
    <t>BCG</t>
  </si>
  <si>
    <t>DPT-3</t>
  </si>
  <si>
    <t>OPV-3</t>
  </si>
  <si>
    <t>Measles</t>
  </si>
  <si>
    <t>Telangana</t>
  </si>
  <si>
    <t>-</t>
  </si>
  <si>
    <t xml:space="preserve">Target </t>
  </si>
  <si>
    <t>in %</t>
  </si>
  <si>
    <t>Period: April-2012 to March-2013 *</t>
  </si>
  <si>
    <t>* Provisional Figures(21/04/2014)</t>
  </si>
  <si>
    <t>* Provisional Figures (26/04/2015)</t>
  </si>
  <si>
    <t>* Provisional Figures (28/07/2015)</t>
  </si>
  <si>
    <t>Sl.No.</t>
  </si>
  <si>
    <t>State/UT/</t>
  </si>
  <si>
    <t>DPT</t>
  </si>
  <si>
    <t>OPV</t>
  </si>
  <si>
    <t>MEASLES</t>
  </si>
  <si>
    <t xml:space="preserve">TARGET  </t>
  </si>
  <si>
    <t>%</t>
  </si>
  <si>
    <t xml:space="preserve">TARGET </t>
  </si>
  <si>
    <t>Orissa</t>
  </si>
  <si>
    <t xml:space="preserve"> </t>
  </si>
  <si>
    <t>TOTAL</t>
  </si>
  <si>
    <t>Note</t>
  </si>
  <si>
    <t>Data Source HMIS Reports</t>
  </si>
  <si>
    <t>. = Data not reported by States</t>
  </si>
  <si>
    <t>TARGET (in 000's)</t>
  </si>
  <si>
    <t>Achievement</t>
  </si>
  <si>
    <t>D &amp; N Haveli</t>
  </si>
  <si>
    <t xml:space="preserve">Goa </t>
  </si>
  <si>
    <t>Pondicherry</t>
  </si>
  <si>
    <t>Uttaranchal</t>
  </si>
  <si>
    <t>$$  =  No separate targets allocated</t>
  </si>
  <si>
    <t>Data source statics Div.</t>
  </si>
  <si>
    <t>$$</t>
  </si>
  <si>
    <t>$    = Provisional</t>
  </si>
  <si>
    <t>April 2005- March 2006</t>
  </si>
  <si>
    <t xml:space="preserve">UNIVERSAL IMMUNIZATION PROGRAMME COVERAGE </t>
  </si>
  <si>
    <t>UNIVERSAL IMMUNIZATION PROGRAMME COVERAGE</t>
  </si>
  <si>
    <t>April 2006- March 2007</t>
  </si>
  <si>
    <t>D&amp;N Haveli</t>
  </si>
  <si>
    <t>Jammu&amp; Kashmir</t>
  </si>
  <si>
    <t>Data source Statics Division</t>
  </si>
  <si>
    <t>April 2007- March 2008</t>
  </si>
  <si>
    <t xml:space="preserve">A &amp; N Islands </t>
  </si>
  <si>
    <t xml:space="preserve">Chandigarh </t>
  </si>
  <si>
    <t xml:space="preserve">Delhi </t>
  </si>
  <si>
    <t xml:space="preserve">Madhya Pradesh </t>
  </si>
  <si>
    <t xml:space="preserve">Manipur </t>
  </si>
  <si>
    <t>April 2008- March 2009</t>
  </si>
  <si>
    <t>April 2009- March 2010</t>
  </si>
  <si>
    <t>April 2010- March 2011</t>
  </si>
  <si>
    <t>April 2011- March 2012</t>
  </si>
  <si>
    <t>Provisional Figures (Status as on: 10th May, 2013)</t>
  </si>
  <si>
    <t xml:space="preserve">TT PW </t>
  </si>
  <si>
    <t>DPT includes Pentavalent coverage</t>
  </si>
  <si>
    <t>April 2012- March 2013*</t>
  </si>
  <si>
    <t>April 2013- March 2014*</t>
  </si>
  <si>
    <t>April 2014- March 2015*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</si>
</sst>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64" formatCode="#0.0"/>
    <numFmt numFmtId="165" formatCode="#0.00"/>
    <numFmt numFmtId="166" formatCode="#0"/>
    <numFmt numFmtId="167" formatCode="#,##0.0"/>
    <numFmt numFmtId="168" formatCode="0.0_)"/>
    <numFmt numFmtId="169" formatCode="_(* #,##0_);_(* \(#,##0\);_(* &quot;-&quot;??_);_(@_)"/>
    <numFmt numFmtId="170" formatCode="0.0"/>
    <numFmt numFmtId="171" formatCode="_(* #,##0.0_);_(* \(#,##0.0\);_(* &quot;-&quot;??_);_(@_)"/>
    <numFmt numFmtId="172" formatCode="0_)"/>
    <numFmt numFmtId="173" formatCode="0.00_)"/>
    <numFmt numFmtId="174" formatCode="#,##0.0;\-#,##0.0"/>
    <numFmt numFmtId="175" formatCode="#,##0.0_);\(#,##0.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Verdana"/>
      <family val="2"/>
    </font>
    <font>
      <sz val="12"/>
      <color rgb="FF000000"/>
      <name val="Trebuchet MS"/>
      <family val="2"/>
    </font>
    <font>
      <b/>
      <i/>
      <sz val="10"/>
      <color rgb="FF000000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80808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/>
    <xf numFmtId="0" fontId="2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3" fontId="11" fillId="2" borderId="1" xfId="0" applyNumberFormat="1" applyFont="1" applyFill="1" applyBorder="1" applyAlignment="1">
      <alignment horizontal="right" wrapText="1"/>
    </xf>
    <xf numFmtId="164" fontId="11" fillId="2" borderId="1" xfId="0" applyNumberFormat="1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right" wrapText="1"/>
    </xf>
    <xf numFmtId="164" fontId="12" fillId="2" borderId="1" xfId="0" applyNumberFormat="1" applyFont="1" applyFill="1" applyBorder="1" applyAlignment="1">
      <alignment horizontal="right" wrapText="1"/>
    </xf>
    <xf numFmtId="169" fontId="11" fillId="2" borderId="1" xfId="1" applyNumberFormat="1" applyFont="1" applyFill="1" applyBorder="1" applyAlignment="1">
      <alignment horizontal="right" wrapText="1"/>
    </xf>
    <xf numFmtId="168" fontId="9" fillId="4" borderId="1" xfId="0" applyNumberFormat="1" applyFont="1" applyFill="1" applyBorder="1" applyAlignment="1" applyProtection="1">
      <alignment horizontal="right"/>
    </xf>
    <xf numFmtId="0" fontId="10" fillId="0" borderId="0" xfId="0" applyFont="1"/>
    <xf numFmtId="3" fontId="8" fillId="2" borderId="1" xfId="0" applyNumberFormat="1" applyFont="1" applyFill="1" applyBorder="1" applyAlignment="1">
      <alignment horizontal="right" wrapText="1"/>
    </xf>
    <xf numFmtId="3" fontId="13" fillId="2" borderId="1" xfId="0" applyNumberFormat="1" applyFont="1" applyFill="1" applyBorder="1" applyAlignment="1">
      <alignment horizontal="right" wrapText="1"/>
    </xf>
    <xf numFmtId="169" fontId="9" fillId="4" borderId="1" xfId="1" applyNumberFormat="1" applyFont="1" applyFill="1" applyBorder="1" applyProtection="1"/>
    <xf numFmtId="0" fontId="15" fillId="0" borderId="0" xfId="0" applyFont="1"/>
    <xf numFmtId="169" fontId="11" fillId="2" borderId="1" xfId="3" applyNumberFormat="1" applyFont="1" applyFill="1" applyBorder="1" applyAlignment="1">
      <alignment horizontal="right" wrapText="1"/>
    </xf>
    <xf numFmtId="169" fontId="9" fillId="4" borderId="1" xfId="3" applyNumberFormat="1" applyFont="1" applyFill="1" applyBorder="1" applyProtection="1"/>
    <xf numFmtId="3" fontId="17" fillId="2" borderId="1" xfId="0" applyNumberFormat="1" applyFont="1" applyFill="1" applyBorder="1" applyAlignment="1">
      <alignment horizontal="right" wrapText="1"/>
    </xf>
    <xf numFmtId="3" fontId="18" fillId="2" borderId="1" xfId="0" applyNumberFormat="1" applyFont="1" applyFill="1" applyBorder="1" applyAlignment="1">
      <alignment horizontal="right" wrapText="1"/>
    </xf>
    <xf numFmtId="0" fontId="4" fillId="2" borderId="0" xfId="0" applyFont="1" applyFill="1" applyBorder="1" applyAlignment="1">
      <alignment wrapText="1"/>
    </xf>
    <xf numFmtId="0" fontId="3" fillId="2" borderId="0" xfId="0" applyFont="1" applyFill="1" applyBorder="1" applyAlignment="1"/>
    <xf numFmtId="3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0" fontId="14" fillId="2" borderId="1" xfId="0" applyNumberFormat="1" applyFont="1" applyFill="1" applyBorder="1" applyAlignment="1">
      <alignment horizontal="right" vertical="center" wrapText="1"/>
    </xf>
    <xf numFmtId="3" fontId="14" fillId="2" borderId="1" xfId="0" applyNumberFormat="1" applyFont="1" applyFill="1" applyBorder="1" applyAlignment="1">
      <alignment horizontal="right" wrapText="1"/>
    </xf>
    <xf numFmtId="170" fontId="14" fillId="2" borderId="1" xfId="0" applyNumberFormat="1" applyFont="1" applyFill="1" applyBorder="1" applyAlignment="1">
      <alignment horizontal="right" wrapText="1"/>
    </xf>
    <xf numFmtId="164" fontId="14" fillId="2" borderId="1" xfId="0" applyNumberFormat="1" applyFont="1" applyFill="1" applyBorder="1" applyAlignment="1">
      <alignment horizontal="right" wrapText="1"/>
    </xf>
    <xf numFmtId="0" fontId="14" fillId="2" borderId="1" xfId="0" applyNumberFormat="1" applyFont="1" applyFill="1" applyBorder="1" applyAlignment="1">
      <alignment horizontal="right" wrapText="1"/>
    </xf>
    <xf numFmtId="166" fontId="14" fillId="2" borderId="1" xfId="0" applyNumberFormat="1" applyFont="1" applyFill="1" applyBorder="1" applyAlignment="1">
      <alignment horizontal="right" wrapText="1"/>
    </xf>
    <xf numFmtId="3" fontId="14" fillId="2" borderId="1" xfId="0" applyNumberFormat="1" applyFont="1" applyFill="1" applyBorder="1" applyAlignment="1">
      <alignment horizontal="right"/>
    </xf>
    <xf numFmtId="0" fontId="14" fillId="2" borderId="1" xfId="0" applyNumberFormat="1" applyFont="1" applyFill="1" applyBorder="1" applyAlignment="1">
      <alignment horizontal="right"/>
    </xf>
    <xf numFmtId="0" fontId="14" fillId="3" borderId="1" xfId="0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left" vertical="center" wrapText="1"/>
    </xf>
    <xf numFmtId="170" fontId="13" fillId="2" borderId="1" xfId="0" applyNumberFormat="1" applyFont="1" applyFill="1" applyBorder="1" applyAlignment="1">
      <alignment horizontal="right" wrapText="1"/>
    </xf>
    <xf numFmtId="167" fontId="13" fillId="2" borderId="1" xfId="0" applyNumberFormat="1" applyFont="1" applyFill="1" applyBorder="1" applyAlignment="1">
      <alignment horizontal="right" wrapText="1"/>
    </xf>
    <xf numFmtId="2" fontId="14" fillId="2" borderId="1" xfId="0" applyNumberFormat="1" applyFont="1" applyFill="1" applyBorder="1" applyAlignment="1">
      <alignment horizontal="right" vertical="center" wrapText="1"/>
    </xf>
    <xf numFmtId="166" fontId="14" fillId="2" borderId="1" xfId="0" applyNumberFormat="1" applyFont="1" applyFill="1" applyBorder="1" applyAlignment="1">
      <alignment horizontal="right"/>
    </xf>
    <xf numFmtId="165" fontId="14" fillId="3" borderId="1" xfId="0" applyNumberFormat="1" applyFont="1" applyFill="1" applyBorder="1" applyAlignment="1">
      <alignment horizontal="right" wrapText="1"/>
    </xf>
    <xf numFmtId="164" fontId="13" fillId="2" borderId="1" xfId="0" applyNumberFormat="1" applyFont="1" applyFill="1" applyBorder="1" applyAlignment="1">
      <alignment horizontal="right" wrapText="1"/>
    </xf>
    <xf numFmtId="3" fontId="9" fillId="4" borderId="1" xfId="3" applyNumberFormat="1" applyFont="1" applyFill="1" applyBorder="1" applyProtection="1"/>
    <xf numFmtId="0" fontId="16" fillId="2" borderId="1" xfId="0" applyFont="1" applyFill="1" applyBorder="1" applyAlignment="1">
      <alignment horizontal="right" wrapText="1"/>
    </xf>
    <xf numFmtId="3" fontId="9" fillId="4" borderId="1" xfId="6" applyNumberFormat="1" applyFont="1" applyFill="1" applyBorder="1" applyProtection="1"/>
    <xf numFmtId="3" fontId="14" fillId="3" borderId="1" xfId="0" applyNumberFormat="1" applyFont="1" applyFill="1" applyBorder="1" applyAlignment="1">
      <alignment horizontal="right" wrapText="1"/>
    </xf>
    <xf numFmtId="0" fontId="13" fillId="2" borderId="1" xfId="0" applyNumberFormat="1" applyFont="1" applyFill="1" applyBorder="1" applyAlignment="1">
      <alignment horizontal="right" vertical="center" wrapText="1"/>
    </xf>
    <xf numFmtId="171" fontId="9" fillId="4" borderId="1" xfId="1" applyNumberFormat="1" applyFont="1" applyFill="1" applyBorder="1" applyProtection="1"/>
    <xf numFmtId="167" fontId="9" fillId="4" borderId="1" xfId="3" applyNumberFormat="1" applyFont="1" applyFill="1" applyBorder="1" applyProtection="1"/>
    <xf numFmtId="164" fontId="11" fillId="2" borderId="2" xfId="0" applyNumberFormat="1" applyFont="1" applyFill="1" applyBorder="1" applyAlignment="1">
      <alignment horizontal="right" wrapText="1"/>
    </xf>
    <xf numFmtId="169" fontId="9" fillId="4" borderId="3" xfId="1" applyNumberFormat="1" applyFont="1" applyFill="1" applyBorder="1" applyProtection="1"/>
    <xf numFmtId="0" fontId="19" fillId="3" borderId="1" xfId="0" applyFont="1" applyFill="1" applyBorder="1" applyAlignment="1">
      <alignment horizontal="right" wrapText="1"/>
    </xf>
    <xf numFmtId="164" fontId="14" fillId="2" borderId="2" xfId="0" applyNumberFormat="1" applyFont="1" applyFill="1" applyBorder="1" applyAlignment="1">
      <alignment horizontal="right" wrapText="1"/>
    </xf>
    <xf numFmtId="169" fontId="9" fillId="4" borderId="3" xfId="3" applyNumberFormat="1" applyFont="1" applyFill="1" applyBorder="1" applyProtection="1"/>
    <xf numFmtId="2" fontId="14" fillId="2" borderId="2" xfId="0" applyNumberFormat="1" applyFont="1" applyFill="1" applyBorder="1" applyAlignment="1">
      <alignment horizontal="right" vertical="center" wrapText="1"/>
    </xf>
    <xf numFmtId="3" fontId="18" fillId="2" borderId="3" xfId="0" applyNumberFormat="1" applyFont="1" applyFill="1" applyBorder="1" applyAlignment="1">
      <alignment horizontal="right" wrapText="1"/>
    </xf>
    <xf numFmtId="3" fontId="13" fillId="2" borderId="3" xfId="0" applyNumberFormat="1" applyFont="1" applyFill="1" applyBorder="1" applyAlignment="1">
      <alignment horizontal="right" wrapText="1"/>
    </xf>
    <xf numFmtId="0" fontId="13" fillId="2" borderId="2" xfId="0" applyNumberFormat="1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right" wrapText="1"/>
    </xf>
    <xf numFmtId="0" fontId="13" fillId="5" borderId="1" xfId="0" applyFont="1" applyFill="1" applyBorder="1" applyAlignment="1">
      <alignment horizontal="left" vertical="top" wrapText="1"/>
    </xf>
    <xf numFmtId="168" fontId="9" fillId="4" borderId="14" xfId="0" applyNumberFormat="1" applyFont="1" applyFill="1" applyBorder="1" applyProtection="1"/>
    <xf numFmtId="168" fontId="9" fillId="4" borderId="15" xfId="0" applyNumberFormat="1" applyFont="1" applyFill="1" applyBorder="1" applyAlignment="1" applyProtection="1">
      <alignment horizontal="right"/>
    </xf>
    <xf numFmtId="172" fontId="9" fillId="4" borderId="0" xfId="0" applyNumberFormat="1" applyFont="1" applyFill="1" applyBorder="1" applyAlignment="1" applyProtection="1">
      <alignment horizontal="center"/>
    </xf>
    <xf numFmtId="37" fontId="9" fillId="4" borderId="0" xfId="0" applyNumberFormat="1" applyFont="1" applyFill="1" applyBorder="1" applyProtection="1"/>
    <xf numFmtId="168" fontId="9" fillId="4" borderId="0" xfId="0" applyNumberFormat="1" applyFont="1" applyFill="1" applyBorder="1" applyProtection="1"/>
    <xf numFmtId="168" fontId="9" fillId="4" borderId="0" xfId="0" applyNumberFormat="1" applyFont="1" applyFill="1" applyBorder="1" applyAlignment="1" applyProtection="1">
      <alignment horizontal="right"/>
    </xf>
    <xf numFmtId="172" fontId="9" fillId="4" borderId="0" xfId="0" applyNumberFormat="1" applyFont="1" applyFill="1" applyBorder="1" applyAlignment="1" applyProtection="1">
      <alignment horizontal="left"/>
    </xf>
    <xf numFmtId="172" fontId="9" fillId="4" borderId="0" xfId="0" applyNumberFormat="1" applyFont="1" applyFill="1" applyBorder="1" applyAlignment="1" applyProtection="1"/>
    <xf numFmtId="172" fontId="9" fillId="4" borderId="0" xfId="0" quotePrefix="1" applyNumberFormat="1" applyFont="1" applyFill="1" applyBorder="1" applyAlignment="1" applyProtection="1">
      <alignment horizontal="left"/>
    </xf>
    <xf numFmtId="0" fontId="17" fillId="0" borderId="0" xfId="0" applyFont="1" applyAlignment="1">
      <alignment horizontal="left"/>
    </xf>
    <xf numFmtId="168" fontId="9" fillId="4" borderId="0" xfId="0" applyNumberFormat="1" applyFont="1" applyFill="1" applyBorder="1" applyAlignment="1" applyProtection="1"/>
    <xf numFmtId="0" fontId="13" fillId="5" borderId="22" xfId="0" applyFont="1" applyFill="1" applyBorder="1" applyAlignment="1">
      <alignment horizontal="left" vertical="top" wrapText="1"/>
    </xf>
    <xf numFmtId="172" fontId="13" fillId="4" borderId="24" xfId="0" applyNumberFormat="1" applyFont="1" applyFill="1" applyBorder="1" applyAlignment="1" applyProtection="1">
      <alignment horizontal="center"/>
    </xf>
    <xf numFmtId="0" fontId="13" fillId="5" borderId="3" xfId="0" applyFont="1" applyFill="1" applyBorder="1" applyAlignment="1">
      <alignment horizontal="left" vertical="top" wrapText="1"/>
    </xf>
    <xf numFmtId="3" fontId="11" fillId="2" borderId="3" xfId="0" applyNumberFormat="1" applyFont="1" applyFill="1" applyBorder="1" applyAlignment="1">
      <alignment horizontal="right" wrapText="1"/>
    </xf>
    <xf numFmtId="172" fontId="13" fillId="4" borderId="8" xfId="0" applyNumberFormat="1" applyFont="1" applyFill="1" applyBorder="1" applyAlignment="1" applyProtection="1">
      <alignment horizontal="center"/>
    </xf>
    <xf numFmtId="172" fontId="13" fillId="4" borderId="21" xfId="0" applyNumberFormat="1" applyFont="1" applyFill="1" applyBorder="1" applyAlignment="1" applyProtection="1">
      <alignment horizontal="fill"/>
    </xf>
    <xf numFmtId="3" fontId="11" fillId="2" borderId="22" xfId="0" applyNumberFormat="1" applyFont="1" applyFill="1" applyBorder="1" applyAlignment="1">
      <alignment horizontal="right" wrapText="1"/>
    </xf>
    <xf numFmtId="164" fontId="12" fillId="2" borderId="23" xfId="0" applyNumberFormat="1" applyFont="1" applyFill="1" applyBorder="1" applyAlignment="1">
      <alignment horizontal="right" wrapText="1"/>
    </xf>
    <xf numFmtId="3" fontId="9" fillId="4" borderId="13" xfId="0" applyNumberFormat="1" applyFont="1" applyFill="1" applyBorder="1" applyProtection="1"/>
    <xf numFmtId="164" fontId="11" fillId="2" borderId="3" xfId="0" applyNumberFormat="1" applyFont="1" applyFill="1" applyBorder="1" applyAlignment="1">
      <alignment horizontal="right" wrapText="1"/>
    </xf>
    <xf numFmtId="164" fontId="11" fillId="2" borderId="22" xfId="0" applyNumberFormat="1" applyFont="1" applyFill="1" applyBorder="1" applyAlignment="1">
      <alignment horizontal="right" wrapText="1"/>
    </xf>
    <xf numFmtId="164" fontId="11" fillId="2" borderId="25" xfId="0" applyNumberFormat="1" applyFont="1" applyFill="1" applyBorder="1" applyAlignment="1">
      <alignment horizontal="right" wrapText="1"/>
    </xf>
    <xf numFmtId="164" fontId="11" fillId="2" borderId="19" xfId="0" applyNumberFormat="1" applyFont="1" applyFill="1" applyBorder="1" applyAlignment="1">
      <alignment horizontal="right" wrapText="1"/>
    </xf>
    <xf numFmtId="0" fontId="2" fillId="2" borderId="0" xfId="0" applyFont="1" applyFill="1" applyBorder="1" applyAlignment="1"/>
    <xf numFmtId="172" fontId="21" fillId="4" borderId="38" xfId="0" applyNumberFormat="1" applyFont="1" applyFill="1" applyBorder="1" applyAlignment="1" applyProtection="1">
      <alignment horizontal="center"/>
    </xf>
    <xf numFmtId="172" fontId="21" fillId="4" borderId="39" xfId="0" applyNumberFormat="1" applyFont="1" applyFill="1" applyBorder="1" applyProtection="1"/>
    <xf numFmtId="172" fontId="21" fillId="4" borderId="41" xfId="0" applyNumberFormat="1" applyFont="1" applyFill="1" applyBorder="1" applyAlignment="1" applyProtection="1">
      <alignment horizontal="center"/>
    </xf>
    <xf numFmtId="172" fontId="21" fillId="4" borderId="42" xfId="0" applyNumberFormat="1" applyFont="1" applyFill="1" applyBorder="1" applyProtection="1"/>
    <xf numFmtId="172" fontId="21" fillId="4" borderId="43" xfId="0" applyNumberFormat="1" applyFont="1" applyFill="1" applyBorder="1" applyAlignment="1" applyProtection="1">
      <alignment horizontal="fill"/>
    </xf>
    <xf numFmtId="172" fontId="21" fillId="4" borderId="44" xfId="0" applyNumberFormat="1" applyFont="1" applyFill="1" applyBorder="1" applyAlignment="1" applyProtection="1">
      <alignment horizontal="fill"/>
    </xf>
    <xf numFmtId="174" fontId="21" fillId="4" borderId="47" xfId="0" applyNumberFormat="1" applyFont="1" applyFill="1" applyBorder="1" applyProtection="1"/>
    <xf numFmtId="37" fontId="21" fillId="4" borderId="48" xfId="0" applyNumberFormat="1" applyFont="1" applyFill="1" applyBorder="1" applyAlignment="1" applyProtection="1">
      <alignment horizontal="right"/>
    </xf>
    <xf numFmtId="168" fontId="21" fillId="4" borderId="49" xfId="0" applyNumberFormat="1" applyFont="1" applyFill="1" applyBorder="1" applyAlignment="1" applyProtection="1">
      <alignment horizontal="right"/>
    </xf>
    <xf numFmtId="174" fontId="21" fillId="4" borderId="48" xfId="0" applyNumberFormat="1" applyFont="1" applyFill="1" applyBorder="1" applyAlignment="1" applyProtection="1">
      <alignment horizontal="right"/>
    </xf>
    <xf numFmtId="0" fontId="20" fillId="0" borderId="0" xfId="0" applyFont="1" applyBorder="1"/>
    <xf numFmtId="0" fontId="20" fillId="0" borderId="0" xfId="0" applyFont="1"/>
    <xf numFmtId="0" fontId="0" fillId="0" borderId="0" xfId="0" applyFont="1"/>
    <xf numFmtId="172" fontId="21" fillId="4" borderId="50" xfId="0" applyNumberFormat="1" applyFont="1" applyFill="1" applyBorder="1" applyAlignment="1" applyProtection="1">
      <alignment horizontal="fill"/>
    </xf>
    <xf numFmtId="172" fontId="21" fillId="4" borderId="51" xfId="0" applyNumberFormat="1" applyFont="1" applyFill="1" applyBorder="1" applyAlignment="1" applyProtection="1">
      <alignment horizontal="fill"/>
    </xf>
    <xf numFmtId="168" fontId="21" fillId="4" borderId="48" xfId="0" applyNumberFormat="1" applyFont="1" applyFill="1" applyBorder="1" applyAlignment="1" applyProtection="1">
      <alignment horizontal="right"/>
    </xf>
    <xf numFmtId="175" fontId="21" fillId="4" borderId="48" xfId="0" applyNumberFormat="1" applyFont="1" applyFill="1" applyBorder="1" applyAlignment="1" applyProtection="1">
      <alignment horizontal="right"/>
    </xf>
    <xf numFmtId="172" fontId="21" fillId="4" borderId="0" xfId="0" applyNumberFormat="1" applyFont="1" applyFill="1" applyProtection="1"/>
    <xf numFmtId="0" fontId="20" fillId="0" borderId="0" xfId="0" applyFont="1" applyAlignment="1"/>
    <xf numFmtId="172" fontId="21" fillId="4" borderId="0" xfId="0" applyNumberFormat="1" applyFont="1" applyFill="1" applyBorder="1" applyAlignment="1" applyProtection="1">
      <alignment horizontal="center"/>
    </xf>
    <xf numFmtId="0" fontId="20" fillId="0" borderId="0" xfId="0" applyFont="1" applyAlignment="1">
      <alignment vertical="center" wrapText="1"/>
    </xf>
    <xf numFmtId="0" fontId="20" fillId="0" borderId="27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174" fontId="22" fillId="4" borderId="40" xfId="0" applyNumberFormat="1" applyFont="1" applyFill="1" applyBorder="1" applyProtection="1"/>
    <xf numFmtId="37" fontId="22" fillId="4" borderId="7" xfId="0" applyNumberFormat="1" applyFont="1" applyFill="1" applyBorder="1" applyAlignment="1" applyProtection="1">
      <alignment horizontal="right"/>
    </xf>
    <xf numFmtId="168" fontId="22" fillId="4" borderId="17" xfId="0" applyNumberFormat="1" applyFont="1" applyFill="1" applyBorder="1" applyAlignment="1" applyProtection="1">
      <alignment horizontal="right"/>
    </xf>
    <xf numFmtId="37" fontId="22" fillId="4" borderId="40" xfId="0" applyNumberFormat="1" applyFont="1" applyFill="1" applyBorder="1" applyAlignment="1" applyProtection="1">
      <alignment horizontal="right"/>
    </xf>
    <xf numFmtId="168" fontId="22" fillId="4" borderId="19" xfId="0" applyNumberFormat="1" applyFont="1" applyFill="1" applyBorder="1" applyAlignment="1" applyProtection="1">
      <alignment horizontal="right"/>
    </xf>
    <xf numFmtId="174" fontId="22" fillId="4" borderId="2" xfId="0" applyNumberFormat="1" applyFont="1" applyFill="1" applyBorder="1" applyProtection="1"/>
    <xf numFmtId="37" fontId="22" fillId="4" borderId="1" xfId="0" applyNumberFormat="1" applyFont="1" applyFill="1" applyBorder="1" applyAlignment="1" applyProtection="1">
      <alignment horizontal="right"/>
    </xf>
    <xf numFmtId="37" fontId="22" fillId="4" borderId="2" xfId="0" applyNumberFormat="1" applyFont="1" applyFill="1" applyBorder="1" applyAlignment="1" applyProtection="1">
      <alignment horizontal="right"/>
    </xf>
    <xf numFmtId="174" fontId="22" fillId="4" borderId="2" xfId="0" quotePrefix="1" applyNumberFormat="1" applyFont="1" applyFill="1" applyBorder="1" applyAlignment="1" applyProtection="1">
      <alignment horizontal="right"/>
    </xf>
    <xf numFmtId="174" fontId="22" fillId="4" borderId="45" xfId="0" applyNumberFormat="1" applyFont="1" applyFill="1" applyBorder="1" applyAlignment="1" applyProtection="1">
      <alignment horizontal="fill"/>
    </xf>
    <xf numFmtId="37" fontId="22" fillId="4" borderId="10" xfId="0" applyNumberFormat="1" applyFont="1" applyFill="1" applyBorder="1" applyAlignment="1" applyProtection="1">
      <alignment horizontal="fill"/>
    </xf>
    <xf numFmtId="172" fontId="22" fillId="4" borderId="26" xfId="0" applyNumberFormat="1" applyFont="1" applyFill="1" applyBorder="1" applyAlignment="1" applyProtection="1">
      <alignment horizontal="fill"/>
    </xf>
    <xf numFmtId="174" fontId="22" fillId="4" borderId="45" xfId="0" applyNumberFormat="1" applyFont="1" applyFill="1" applyBorder="1" applyAlignment="1" applyProtection="1">
      <alignment horizontal="right"/>
    </xf>
    <xf numFmtId="37" fontId="22" fillId="4" borderId="45" xfId="0" applyNumberFormat="1" applyFont="1" applyFill="1" applyBorder="1" applyAlignment="1" applyProtection="1">
      <alignment horizontal="fill"/>
    </xf>
    <xf numFmtId="168" fontId="22" fillId="4" borderId="26" xfId="0" applyNumberFormat="1" applyFont="1" applyFill="1" applyBorder="1" applyAlignment="1" applyProtection="1">
      <alignment horizontal="right"/>
    </xf>
    <xf numFmtId="0" fontId="23" fillId="0" borderId="0" xfId="0" applyFont="1"/>
    <xf numFmtId="174" fontId="22" fillId="4" borderId="40" xfId="0" applyNumberFormat="1" applyFont="1" applyFill="1" applyBorder="1" applyAlignment="1" applyProtection="1">
      <alignment horizontal="right"/>
    </xf>
    <xf numFmtId="174" fontId="22" fillId="4" borderId="2" xfId="0" applyNumberFormat="1" applyFont="1" applyFill="1" applyBorder="1" applyAlignment="1" applyProtection="1">
      <alignment horizontal="right"/>
    </xf>
    <xf numFmtId="168" fontId="22" fillId="4" borderId="19" xfId="0" applyNumberFormat="1" applyFont="1" applyFill="1" applyBorder="1" applyProtection="1"/>
    <xf numFmtId="174" fontId="22" fillId="4" borderId="52" xfId="0" applyNumberFormat="1" applyFont="1" applyFill="1" applyBorder="1" applyAlignment="1" applyProtection="1">
      <alignment horizontal="fill"/>
    </xf>
    <xf numFmtId="37" fontId="22" fillId="4" borderId="22" xfId="0" applyNumberFormat="1" applyFont="1" applyFill="1" applyBorder="1" applyAlignment="1" applyProtection="1">
      <alignment horizontal="fill"/>
    </xf>
    <xf numFmtId="172" fontId="22" fillId="4" borderId="23" xfId="0" applyNumberFormat="1" applyFont="1" applyFill="1" applyBorder="1" applyAlignment="1" applyProtection="1">
      <alignment horizontal="fill"/>
    </xf>
    <xf numFmtId="174" fontId="22" fillId="4" borderId="52" xfId="0" applyNumberFormat="1" applyFont="1" applyFill="1" applyBorder="1" applyAlignment="1" applyProtection="1">
      <alignment horizontal="right"/>
    </xf>
    <xf numFmtId="37" fontId="22" fillId="4" borderId="52" xfId="0" applyNumberFormat="1" applyFont="1" applyFill="1" applyBorder="1" applyAlignment="1" applyProtection="1">
      <alignment horizontal="fill"/>
    </xf>
    <xf numFmtId="172" fontId="21" fillId="4" borderId="16" xfId="0" applyNumberFormat="1" applyFont="1" applyFill="1" applyBorder="1" applyAlignment="1" applyProtection="1">
      <alignment horizontal="center"/>
    </xf>
    <xf numFmtId="172" fontId="21" fillId="4" borderId="38" xfId="0" applyNumberFormat="1" applyFont="1" applyFill="1" applyBorder="1" applyProtection="1"/>
    <xf numFmtId="172" fontId="21" fillId="4" borderId="18" xfId="0" applyNumberFormat="1" applyFont="1" applyFill="1" applyBorder="1" applyAlignment="1" applyProtection="1">
      <alignment horizontal="center"/>
    </xf>
    <xf numFmtId="172" fontId="21" fillId="4" borderId="41" xfId="0" applyNumberFormat="1" applyFont="1" applyFill="1" applyBorder="1" applyProtection="1"/>
    <xf numFmtId="172" fontId="21" fillId="4" borderId="57" xfId="0" applyNumberFormat="1" applyFont="1" applyFill="1" applyBorder="1" applyProtection="1"/>
    <xf numFmtId="172" fontId="21" fillId="4" borderId="58" xfId="0" applyNumberFormat="1" applyFont="1" applyFill="1" applyBorder="1" applyAlignment="1" applyProtection="1">
      <alignment horizontal="fill"/>
    </xf>
    <xf numFmtId="168" fontId="22" fillId="4" borderId="55" xfId="0" applyNumberFormat="1" applyFont="1" applyFill="1" applyBorder="1" applyAlignment="1" applyProtection="1">
      <alignment horizontal="right"/>
    </xf>
    <xf numFmtId="174" fontId="22" fillId="4" borderId="6" xfId="0" applyNumberFormat="1" applyFont="1" applyFill="1" applyBorder="1" applyAlignment="1" applyProtection="1">
      <alignment horizontal="right"/>
    </xf>
    <xf numFmtId="37" fontId="22" fillId="4" borderId="56" xfId="0" applyNumberFormat="1" applyFont="1" applyFill="1" applyBorder="1" applyAlignment="1" applyProtection="1">
      <alignment horizontal="right"/>
    </xf>
    <xf numFmtId="168" fontId="22" fillId="4" borderId="4" xfId="0" applyNumberFormat="1" applyFont="1" applyFill="1" applyBorder="1" applyAlignment="1" applyProtection="1">
      <alignment horizontal="right"/>
    </xf>
    <xf numFmtId="174" fontId="22" fillId="4" borderId="8" xfId="0" applyNumberFormat="1" applyFont="1" applyFill="1" applyBorder="1" applyAlignment="1" applyProtection="1">
      <alignment horizontal="right"/>
    </xf>
    <xf numFmtId="37" fontId="22" fillId="4" borderId="5" xfId="0" applyNumberFormat="1" applyFont="1" applyFill="1" applyBorder="1" applyAlignment="1" applyProtection="1">
      <alignment horizontal="right"/>
    </xf>
    <xf numFmtId="172" fontId="22" fillId="4" borderId="59" xfId="0" applyNumberFormat="1" applyFont="1" applyFill="1" applyBorder="1" applyAlignment="1" applyProtection="1">
      <alignment horizontal="fill"/>
    </xf>
    <xf numFmtId="174" fontId="22" fillId="4" borderId="9" xfId="0" applyNumberFormat="1" applyFont="1" applyFill="1" applyBorder="1" applyAlignment="1" applyProtection="1">
      <alignment horizontal="right"/>
    </xf>
    <xf numFmtId="168" fontId="22" fillId="4" borderId="60" xfId="0" applyNumberFormat="1" applyFont="1" applyFill="1" applyBorder="1" applyAlignment="1" applyProtection="1">
      <alignment horizontal="right"/>
    </xf>
    <xf numFmtId="174" fontId="22" fillId="4" borderId="61" xfId="0" applyNumberFormat="1" applyFont="1" applyFill="1" applyBorder="1" applyProtection="1"/>
    <xf numFmtId="37" fontId="22" fillId="4" borderId="61" xfId="0" applyNumberFormat="1" applyFont="1" applyFill="1" applyBorder="1" applyProtection="1"/>
    <xf numFmtId="168" fontId="22" fillId="4" borderId="49" xfId="0" applyNumberFormat="1" applyFont="1" applyFill="1" applyBorder="1" applyAlignment="1" applyProtection="1">
      <alignment horizontal="right"/>
    </xf>
    <xf numFmtId="37" fontId="22" fillId="4" borderId="48" xfId="0" applyNumberFormat="1" applyFont="1" applyFill="1" applyBorder="1" applyAlignment="1" applyProtection="1">
      <alignment horizontal="right"/>
    </xf>
    <xf numFmtId="175" fontId="22" fillId="4" borderId="48" xfId="0" applyNumberFormat="1" applyFont="1" applyFill="1" applyBorder="1" applyAlignment="1" applyProtection="1">
      <alignment horizontal="right"/>
    </xf>
    <xf numFmtId="175" fontId="22" fillId="4" borderId="49" xfId="0" applyNumberFormat="1" applyFont="1" applyFill="1" applyBorder="1" applyAlignment="1" applyProtection="1">
      <alignment horizontal="right"/>
    </xf>
    <xf numFmtId="168" fontId="21" fillId="4" borderId="1" xfId="0" applyNumberFormat="1" applyFont="1" applyFill="1" applyBorder="1" applyProtection="1"/>
    <xf numFmtId="172" fontId="21" fillId="4" borderId="41" xfId="0" applyNumberFormat="1" applyFont="1" applyFill="1" applyBorder="1" applyAlignment="1" applyProtection="1">
      <alignment horizontal="left"/>
    </xf>
    <xf numFmtId="168" fontId="21" fillId="4" borderId="1" xfId="0" applyNumberFormat="1" applyFont="1" applyFill="1" applyBorder="1" applyAlignment="1" applyProtection="1">
      <alignment horizontal="right"/>
    </xf>
    <xf numFmtId="37" fontId="21" fillId="4" borderId="1" xfId="0" applyNumberFormat="1" applyFont="1" applyFill="1" applyBorder="1" applyProtection="1"/>
    <xf numFmtId="37" fontId="21" fillId="4" borderId="62" xfId="0" applyNumberFormat="1" applyFont="1" applyFill="1" applyBorder="1" applyProtection="1"/>
    <xf numFmtId="37" fontId="21" fillId="4" borderId="46" xfId="0" applyNumberFormat="1" applyFont="1" applyFill="1" applyBorder="1" applyProtection="1"/>
    <xf numFmtId="168" fontId="21" fillId="4" borderId="53" xfId="0" applyNumberFormat="1" applyFont="1" applyFill="1" applyBorder="1" applyProtection="1"/>
    <xf numFmtId="168" fontId="21" fillId="4" borderId="63" xfId="0" applyNumberFormat="1" applyFont="1" applyFill="1" applyBorder="1" applyAlignment="1" applyProtection="1">
      <alignment horizontal="right"/>
    </xf>
    <xf numFmtId="37" fontId="21" fillId="4" borderId="0" xfId="0" applyNumberFormat="1" applyFont="1" applyFill="1" applyBorder="1" applyProtection="1"/>
    <xf numFmtId="168" fontId="21" fillId="4" borderId="0" xfId="0" applyNumberFormat="1" applyFont="1" applyFill="1" applyBorder="1" applyProtection="1"/>
    <xf numFmtId="168" fontId="21" fillId="4" borderId="0" xfId="0" applyNumberFormat="1" applyFont="1" applyFill="1" applyBorder="1" applyAlignment="1" applyProtection="1">
      <alignment horizontal="right"/>
    </xf>
    <xf numFmtId="172" fontId="21" fillId="4" borderId="0" xfId="0" applyNumberFormat="1" applyFont="1" applyFill="1" applyBorder="1" applyAlignment="1" applyProtection="1">
      <alignment horizontal="left"/>
    </xf>
    <xf numFmtId="172" fontId="21" fillId="4" borderId="0" xfId="0" applyNumberFormat="1" applyFont="1" applyFill="1" applyBorder="1" applyAlignment="1" applyProtection="1"/>
    <xf numFmtId="168" fontId="21" fillId="4" borderId="0" xfId="0" applyNumberFormat="1" applyFont="1" applyFill="1" applyBorder="1" applyAlignment="1" applyProtection="1"/>
    <xf numFmtId="37" fontId="22" fillId="4" borderId="40" xfId="0" applyNumberFormat="1" applyFont="1" applyFill="1" applyBorder="1" applyProtection="1"/>
    <xf numFmtId="168" fontId="22" fillId="4" borderId="2" xfId="0" applyNumberFormat="1" applyFont="1" applyFill="1" applyBorder="1" applyProtection="1"/>
    <xf numFmtId="168" fontId="22" fillId="4" borderId="54" xfId="0" applyNumberFormat="1" applyFont="1" applyFill="1" applyBorder="1" applyProtection="1"/>
    <xf numFmtId="3" fontId="24" fillId="2" borderId="1" xfId="0" applyNumberFormat="1" applyFont="1" applyFill="1" applyBorder="1" applyAlignment="1">
      <alignment horizontal="right" wrapText="1"/>
    </xf>
    <xf numFmtId="168" fontId="22" fillId="4" borderId="1" xfId="0" applyNumberFormat="1" applyFont="1" applyFill="1" applyBorder="1" applyProtection="1"/>
    <xf numFmtId="37" fontId="22" fillId="4" borderId="2" xfId="0" applyNumberFormat="1" applyFont="1" applyFill="1" applyBorder="1" applyProtection="1"/>
    <xf numFmtId="168" fontId="22" fillId="4" borderId="4" xfId="0" applyNumberFormat="1" applyFont="1" applyFill="1" applyBorder="1" applyProtection="1"/>
    <xf numFmtId="0" fontId="24" fillId="2" borderId="1" xfId="0" applyFont="1" applyFill="1" applyBorder="1" applyAlignment="1">
      <alignment horizontal="right" wrapText="1"/>
    </xf>
    <xf numFmtId="168" fontId="22" fillId="4" borderId="1" xfId="0" applyNumberFormat="1" applyFont="1" applyFill="1" applyBorder="1" applyAlignment="1" applyProtection="1">
      <alignment horizontal="right"/>
    </xf>
    <xf numFmtId="37" fontId="22" fillId="4" borderId="5" xfId="0" applyNumberFormat="1" applyFont="1" applyFill="1" applyBorder="1" applyProtection="1"/>
    <xf numFmtId="37" fontId="22" fillId="4" borderId="1" xfId="0" applyNumberFormat="1" applyFont="1" applyFill="1" applyBorder="1" applyProtection="1"/>
    <xf numFmtId="37" fontId="22" fillId="4" borderId="10" xfId="0" applyNumberFormat="1" applyFont="1" applyFill="1" applyBorder="1" applyAlignment="1" applyProtection="1"/>
    <xf numFmtId="168" fontId="22" fillId="4" borderId="45" xfId="0" applyNumberFormat="1" applyFont="1" applyFill="1" applyBorder="1" applyAlignment="1" applyProtection="1"/>
    <xf numFmtId="37" fontId="22" fillId="4" borderId="9" xfId="0" applyNumberFormat="1" applyFont="1" applyFill="1" applyBorder="1" applyAlignment="1" applyProtection="1"/>
    <xf numFmtId="37" fontId="22" fillId="4" borderId="45" xfId="0" applyNumberFormat="1" applyFont="1" applyFill="1" applyBorder="1" applyAlignment="1" applyProtection="1"/>
    <xf numFmtId="37" fontId="22" fillId="4" borderId="1" xfId="0" applyNumberFormat="1" applyFont="1" applyFill="1" applyBorder="1" applyAlignment="1" applyProtection="1"/>
    <xf numFmtId="172" fontId="20" fillId="4" borderId="1" xfId="0" applyNumberFormat="1" applyFont="1" applyFill="1" applyBorder="1" applyAlignment="1" applyProtection="1">
      <alignment horizontal="center"/>
    </xf>
    <xf numFmtId="169" fontId="22" fillId="5" borderId="1" xfId="6" applyNumberFormat="1" applyFont="1" applyFill="1" applyBorder="1" applyAlignment="1">
      <alignment horizontal="right" wrapText="1"/>
    </xf>
    <xf numFmtId="172" fontId="21" fillId="4" borderId="1" xfId="0" applyNumberFormat="1" applyFont="1" applyFill="1" applyBorder="1" applyAlignment="1" applyProtection="1">
      <alignment horizontal="fill"/>
    </xf>
    <xf numFmtId="169" fontId="21" fillId="4" borderId="11" xfId="6" applyNumberFormat="1" applyFont="1" applyFill="1" applyBorder="1" applyProtection="1"/>
    <xf numFmtId="169" fontId="21" fillId="4" borderId="1" xfId="6" applyNumberFormat="1" applyFont="1" applyFill="1" applyBorder="1" applyProtection="1"/>
    <xf numFmtId="169" fontId="21" fillId="4" borderId="0" xfId="6" applyNumberFormat="1" applyFont="1" applyFill="1" applyBorder="1" applyProtection="1"/>
    <xf numFmtId="169" fontId="21" fillId="4" borderId="0" xfId="6" applyNumberFormat="1" applyFont="1" applyFill="1" applyBorder="1" applyAlignment="1" applyProtection="1"/>
    <xf numFmtId="0" fontId="23" fillId="0" borderId="0" xfId="0" applyFont="1" applyAlignment="1">
      <alignment horizontal="left"/>
    </xf>
    <xf numFmtId="0" fontId="20" fillId="5" borderId="1" xfId="0" applyFont="1" applyFill="1" applyBorder="1" applyAlignment="1">
      <alignment horizontal="left" vertical="top" wrapText="1"/>
    </xf>
    <xf numFmtId="169" fontId="25" fillId="5" borderId="4" xfId="6" applyNumberFormat="1" applyFont="1" applyFill="1" applyBorder="1" applyAlignment="1">
      <alignment horizontal="right" wrapText="1"/>
    </xf>
    <xf numFmtId="0" fontId="26" fillId="5" borderId="1" xfId="0" applyFont="1" applyFill="1" applyBorder="1" applyAlignment="1">
      <alignment horizontal="left" vertical="top" wrapText="1"/>
    </xf>
    <xf numFmtId="169" fontId="22" fillId="5" borderId="4" xfId="6" applyNumberFormat="1" applyFont="1" applyFill="1" applyBorder="1" applyAlignment="1">
      <alignment horizontal="right" wrapText="1"/>
    </xf>
    <xf numFmtId="169" fontId="22" fillId="4" borderId="1" xfId="6" applyNumberFormat="1" applyFont="1" applyFill="1" applyBorder="1" applyAlignment="1" applyProtection="1"/>
    <xf numFmtId="168" fontId="22" fillId="4" borderId="1" xfId="0" applyNumberFormat="1" applyFont="1" applyFill="1" applyBorder="1" applyAlignment="1" applyProtection="1"/>
    <xf numFmtId="169" fontId="25" fillId="5" borderId="67" xfId="6" applyNumberFormat="1" applyFont="1" applyFill="1" applyBorder="1" applyAlignment="1">
      <alignment horizontal="right" wrapText="1"/>
    </xf>
    <xf numFmtId="3" fontId="24" fillId="2" borderId="3" xfId="0" applyNumberFormat="1" applyFont="1" applyFill="1" applyBorder="1" applyAlignment="1">
      <alignment horizontal="right" wrapText="1"/>
    </xf>
    <xf numFmtId="168" fontId="22" fillId="4" borderId="3" xfId="0" applyNumberFormat="1" applyFont="1" applyFill="1" applyBorder="1" applyProtection="1"/>
    <xf numFmtId="169" fontId="22" fillId="5" borderId="3" xfId="6" applyNumberFormat="1" applyFont="1" applyFill="1" applyBorder="1" applyAlignment="1">
      <alignment horizontal="right" wrapText="1"/>
    </xf>
    <xf numFmtId="164" fontId="24" fillId="2" borderId="1" xfId="0" applyNumberFormat="1" applyFont="1" applyFill="1" applyBorder="1" applyAlignment="1">
      <alignment horizontal="right" wrapText="1"/>
    </xf>
    <xf numFmtId="172" fontId="20" fillId="4" borderId="1" xfId="0" applyNumberFormat="1" applyFont="1" applyFill="1" applyBorder="1" applyAlignment="1" applyProtection="1">
      <alignment horizontal="fill"/>
    </xf>
    <xf numFmtId="0" fontId="25" fillId="5" borderId="3" xfId="0" applyNumberFormat="1" applyFont="1" applyFill="1" applyBorder="1" applyAlignment="1">
      <alignment horizontal="right" wrapText="1"/>
    </xf>
    <xf numFmtId="0" fontId="25" fillId="4" borderId="3" xfId="0" applyNumberFormat="1" applyFont="1" applyFill="1" applyBorder="1" applyAlignment="1" applyProtection="1"/>
    <xf numFmtId="168" fontId="25" fillId="4" borderId="3" xfId="0" applyNumberFormat="1" applyFont="1" applyFill="1" applyBorder="1" applyAlignment="1" applyProtection="1"/>
    <xf numFmtId="168" fontId="25" fillId="4" borderId="3" xfId="0" applyNumberFormat="1" applyFont="1" applyFill="1" applyBorder="1" applyAlignment="1" applyProtection="1">
      <alignment horizontal="right"/>
    </xf>
    <xf numFmtId="37" fontId="25" fillId="4" borderId="3" xfId="0" applyNumberFormat="1" applyFont="1" applyFill="1" applyBorder="1" applyAlignment="1" applyProtection="1"/>
    <xf numFmtId="0" fontId="21" fillId="4" borderId="13" xfId="0" applyNumberFormat="1" applyFont="1" applyFill="1" applyBorder="1" applyProtection="1"/>
    <xf numFmtId="168" fontId="21" fillId="4" borderId="14" xfId="0" applyNumberFormat="1" applyFont="1" applyFill="1" applyBorder="1" applyProtection="1"/>
    <xf numFmtId="0" fontId="21" fillId="4" borderId="13" xfId="6" applyNumberFormat="1" applyFont="1" applyFill="1" applyBorder="1" applyProtection="1"/>
    <xf numFmtId="168" fontId="21" fillId="4" borderId="15" xfId="0" applyNumberFormat="1" applyFont="1" applyFill="1" applyBorder="1" applyAlignment="1" applyProtection="1">
      <alignment horizontal="right"/>
    </xf>
    <xf numFmtId="172" fontId="21" fillId="4" borderId="29" xfId="0" applyNumberFormat="1" applyFont="1" applyFill="1" applyBorder="1" applyAlignment="1" applyProtection="1">
      <alignment horizontal="center" vertical="center" wrapText="1"/>
    </xf>
    <xf numFmtId="172" fontId="21" fillId="4" borderId="30" xfId="0" applyNumberFormat="1" applyFont="1" applyFill="1" applyBorder="1" applyAlignment="1" applyProtection="1">
      <alignment horizontal="center" vertical="center" wrapText="1"/>
    </xf>
    <xf numFmtId="172" fontId="21" fillId="4" borderId="32" xfId="0" applyNumberFormat="1" applyFont="1" applyFill="1" applyBorder="1" applyAlignment="1" applyProtection="1">
      <alignment horizontal="center" vertical="center" wrapText="1"/>
    </xf>
    <xf numFmtId="172" fontId="21" fillId="4" borderId="35" xfId="0" applyNumberFormat="1" applyFont="1" applyFill="1" applyBorder="1" applyAlignment="1" applyProtection="1">
      <alignment horizontal="center" vertical="center" wrapText="1"/>
    </xf>
    <xf numFmtId="172" fontId="21" fillId="4" borderId="33" xfId="0" applyNumberFormat="1" applyFont="1" applyFill="1" applyBorder="1" applyAlignment="1" applyProtection="1">
      <alignment horizontal="center" vertical="center" wrapText="1"/>
    </xf>
    <xf numFmtId="172" fontId="21" fillId="4" borderId="36" xfId="0" applyNumberFormat="1" applyFont="1" applyFill="1" applyBorder="1" applyAlignment="1" applyProtection="1">
      <alignment horizontal="center" vertical="center" wrapText="1"/>
    </xf>
    <xf numFmtId="172" fontId="21" fillId="4" borderId="28" xfId="0" applyNumberFormat="1" applyFont="1" applyFill="1" applyBorder="1" applyAlignment="1" applyProtection="1">
      <alignment horizontal="center" vertical="center"/>
    </xf>
    <xf numFmtId="172" fontId="21" fillId="4" borderId="31" xfId="0" applyNumberFormat="1" applyFont="1" applyFill="1" applyBorder="1" applyAlignment="1" applyProtection="1">
      <alignment horizontal="center" vertical="center"/>
    </xf>
    <xf numFmtId="172" fontId="21" fillId="4" borderId="14" xfId="0" applyNumberFormat="1" applyFont="1" applyFill="1" applyBorder="1" applyAlignment="1" applyProtection="1">
      <alignment horizontal="center" vertical="center"/>
    </xf>
    <xf numFmtId="173" fontId="21" fillId="4" borderId="29" xfId="0" applyNumberFormat="1" applyFont="1" applyFill="1" applyBorder="1" applyAlignment="1" applyProtection="1">
      <alignment horizontal="center" vertical="center" wrapText="1"/>
    </xf>
    <xf numFmtId="173" fontId="21" fillId="4" borderId="30" xfId="0" applyNumberFormat="1" applyFont="1" applyFill="1" applyBorder="1" applyAlignment="1" applyProtection="1">
      <alignment horizontal="center" vertical="center" wrapText="1"/>
    </xf>
    <xf numFmtId="172" fontId="21" fillId="4" borderId="0" xfId="0" applyNumberFormat="1" applyFont="1" applyFill="1" applyAlignment="1" applyProtection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Border="1" applyAlignment="1">
      <alignment horizontal="center" vertical="center" wrapText="1"/>
    </xf>
    <xf numFmtId="172" fontId="21" fillId="4" borderId="34" xfId="0" applyNumberFormat="1" applyFont="1" applyFill="1" applyBorder="1" applyAlignment="1" applyProtection="1">
      <alignment horizontal="center" vertical="center" wrapText="1"/>
    </xf>
    <xf numFmtId="172" fontId="21" fillId="4" borderId="37" xfId="0" applyNumberFormat="1" applyFont="1" applyFill="1" applyBorder="1" applyAlignment="1" applyProtection="1">
      <alignment horizontal="center" vertical="center" wrapText="1"/>
    </xf>
    <xf numFmtId="172" fontId="21" fillId="4" borderId="46" xfId="0" applyNumberFormat="1" applyFont="1" applyFill="1" applyBorder="1" applyAlignment="1" applyProtection="1">
      <alignment horizontal="center"/>
    </xf>
    <xf numFmtId="172" fontId="21" fillId="4" borderId="30" xfId="0" applyNumberFormat="1" applyFont="1" applyFill="1" applyBorder="1" applyAlignment="1" applyProtection="1">
      <alignment horizontal="center"/>
    </xf>
    <xf numFmtId="172" fontId="21" fillId="4" borderId="28" xfId="0" applyNumberFormat="1" applyFont="1" applyFill="1" applyBorder="1" applyAlignment="1" applyProtection="1">
      <alignment horizontal="center" vertical="center" wrapText="1"/>
    </xf>
    <xf numFmtId="172" fontId="21" fillId="4" borderId="31" xfId="0" applyNumberFormat="1" applyFont="1" applyFill="1" applyBorder="1" applyAlignment="1" applyProtection="1">
      <alignment horizontal="center" vertical="center" wrapText="1"/>
    </xf>
    <xf numFmtId="172" fontId="21" fillId="4" borderId="14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172" fontId="21" fillId="4" borderId="0" xfId="0" applyNumberFormat="1" applyFont="1" applyFill="1" applyBorder="1" applyAlignment="1" applyProtection="1">
      <alignment horizontal="left"/>
    </xf>
    <xf numFmtId="0" fontId="20" fillId="0" borderId="0" xfId="0" applyFont="1" applyAlignment="1"/>
    <xf numFmtId="172" fontId="21" fillId="4" borderId="0" xfId="0" quotePrefix="1" applyNumberFormat="1" applyFont="1" applyFill="1" applyBorder="1" applyAlignment="1" applyProtection="1">
      <alignment horizontal="left"/>
    </xf>
    <xf numFmtId="168" fontId="21" fillId="4" borderId="34" xfId="0" applyNumberFormat="1" applyFont="1" applyFill="1" applyBorder="1" applyAlignment="1" applyProtection="1">
      <alignment horizontal="center" vertical="center" wrapText="1"/>
    </xf>
    <xf numFmtId="168" fontId="21" fillId="4" borderId="37" xfId="0" applyNumberFormat="1" applyFont="1" applyFill="1" applyBorder="1" applyAlignment="1" applyProtection="1">
      <alignment horizontal="center" vertical="center" wrapText="1"/>
    </xf>
    <xf numFmtId="172" fontId="21" fillId="4" borderId="64" xfId="0" applyNumberFormat="1" applyFont="1" applyFill="1" applyBorder="1" applyAlignment="1" applyProtection="1">
      <alignment horizontal="center" vertical="center" wrapText="1"/>
    </xf>
    <xf numFmtId="172" fontId="21" fillId="4" borderId="13" xfId="0" applyNumberFormat="1" applyFont="1" applyFill="1" applyBorder="1" applyAlignment="1" applyProtection="1">
      <alignment horizontal="center" vertical="center" wrapText="1"/>
    </xf>
    <xf numFmtId="172" fontId="21" fillId="4" borderId="46" xfId="0" applyNumberFormat="1" applyFont="1" applyFill="1" applyBorder="1" applyAlignment="1" applyProtection="1">
      <alignment horizontal="center" vertical="center" wrapText="1"/>
    </xf>
    <xf numFmtId="173" fontId="21" fillId="4" borderId="46" xfId="0" applyNumberFormat="1" applyFont="1" applyFill="1" applyBorder="1" applyAlignment="1" applyProtection="1">
      <alignment horizontal="center" vertical="center" wrapText="1"/>
    </xf>
    <xf numFmtId="172" fontId="21" fillId="4" borderId="10" xfId="0" applyNumberFormat="1" applyFont="1" applyFill="1" applyBorder="1" applyAlignment="1" applyProtection="1">
      <alignment horizontal="center" vertical="center" wrapText="1"/>
    </xf>
    <xf numFmtId="172" fontId="21" fillId="4" borderId="3" xfId="0" applyNumberFormat="1" applyFont="1" applyFill="1" applyBorder="1" applyAlignment="1" applyProtection="1">
      <alignment horizontal="center" vertical="center" wrapText="1"/>
    </xf>
    <xf numFmtId="168" fontId="21" fillId="4" borderId="10" xfId="0" applyNumberFormat="1" applyFont="1" applyFill="1" applyBorder="1" applyAlignment="1" applyProtection="1">
      <alignment horizontal="center" vertical="center" wrapText="1"/>
    </xf>
    <xf numFmtId="168" fontId="21" fillId="4" borderId="3" xfId="0" applyNumberFormat="1" applyFont="1" applyFill="1" applyBorder="1" applyAlignment="1" applyProtection="1">
      <alignment horizontal="center" vertical="center" wrapText="1"/>
    </xf>
    <xf numFmtId="168" fontId="21" fillId="4" borderId="65" xfId="0" applyNumberFormat="1" applyFont="1" applyFill="1" applyBorder="1" applyAlignment="1" applyProtection="1">
      <alignment horizontal="center" vertical="center" wrapText="1"/>
    </xf>
    <xf numFmtId="168" fontId="21" fillId="4" borderId="66" xfId="0" applyNumberFormat="1" applyFont="1" applyFill="1" applyBorder="1" applyAlignment="1" applyProtection="1">
      <alignment horizontal="center" vertical="center" wrapText="1"/>
    </xf>
    <xf numFmtId="172" fontId="21" fillId="4" borderId="16" xfId="0" applyNumberFormat="1" applyFont="1" applyFill="1" applyBorder="1" applyAlignment="1" applyProtection="1">
      <alignment horizontal="center" vertical="center" wrapText="1"/>
    </xf>
    <xf numFmtId="172" fontId="21" fillId="4" borderId="39" xfId="0" applyNumberFormat="1" applyFont="1" applyFill="1" applyBorder="1" applyAlignment="1" applyProtection="1">
      <alignment horizontal="center" vertical="center" wrapText="1"/>
    </xf>
    <xf numFmtId="169" fontId="21" fillId="4" borderId="32" xfId="6" applyNumberFormat="1" applyFont="1" applyFill="1" applyBorder="1" applyAlignment="1" applyProtection="1">
      <alignment horizontal="center" vertical="center" wrapText="1"/>
    </xf>
    <xf numFmtId="169" fontId="21" fillId="4" borderId="35" xfId="6" applyNumberFormat="1" applyFont="1" applyFill="1" applyBorder="1" applyAlignment="1" applyProtection="1">
      <alignment horizontal="center" vertical="center" wrapText="1"/>
    </xf>
    <xf numFmtId="169" fontId="21" fillId="4" borderId="33" xfId="6" applyNumberFormat="1" applyFont="1" applyFill="1" applyBorder="1" applyAlignment="1" applyProtection="1">
      <alignment horizontal="center" vertical="center" wrapText="1"/>
    </xf>
    <xf numFmtId="169" fontId="21" fillId="4" borderId="36" xfId="6" applyNumberFormat="1" applyFont="1" applyFill="1" applyBorder="1" applyAlignment="1" applyProtection="1">
      <alignment horizontal="center" vertical="center" wrapText="1"/>
    </xf>
    <xf numFmtId="169" fontId="21" fillId="4" borderId="64" xfId="6" applyNumberFormat="1" applyFont="1" applyFill="1" applyBorder="1" applyAlignment="1" applyProtection="1">
      <alignment horizontal="center" vertical="center" wrapText="1"/>
    </xf>
    <xf numFmtId="169" fontId="21" fillId="4" borderId="13" xfId="6" applyNumberFormat="1" applyFont="1" applyFill="1" applyBorder="1" applyAlignment="1" applyProtection="1">
      <alignment horizontal="center" vertical="center" wrapText="1"/>
    </xf>
    <xf numFmtId="172" fontId="21" fillId="4" borderId="11" xfId="0" applyNumberFormat="1" applyFont="1" applyFill="1" applyBorder="1" applyAlignment="1" applyProtection="1">
      <alignment horizontal="center"/>
    </xf>
    <xf numFmtId="172" fontId="21" fillId="4" borderId="12" xfId="0" applyNumberFormat="1" applyFont="1" applyFill="1" applyBorder="1" applyAlignment="1" applyProtection="1">
      <alignment horizontal="center"/>
    </xf>
    <xf numFmtId="168" fontId="21" fillId="4" borderId="1" xfId="0" applyNumberFormat="1" applyFont="1" applyFill="1" applyBorder="1" applyAlignment="1" applyProtection="1">
      <alignment horizontal="center" vertical="center" wrapText="1"/>
    </xf>
    <xf numFmtId="172" fontId="21" fillId="4" borderId="1" xfId="0" applyNumberFormat="1" applyFont="1" applyFill="1" applyBorder="1" applyAlignment="1" applyProtection="1">
      <alignment horizontal="center" vertical="center" wrapText="1"/>
    </xf>
    <xf numFmtId="172" fontId="21" fillId="4" borderId="6" xfId="0" applyNumberFormat="1" applyFont="1" applyFill="1" applyBorder="1" applyAlignment="1" applyProtection="1">
      <alignment horizontal="center" vertical="center" wrapText="1"/>
    </xf>
    <xf numFmtId="172" fontId="21" fillId="4" borderId="8" xfId="0" applyNumberFormat="1" applyFont="1" applyFill="1" applyBorder="1" applyAlignment="1" applyProtection="1">
      <alignment horizontal="center" vertical="center" wrapText="1"/>
    </xf>
    <xf numFmtId="172" fontId="21" fillId="4" borderId="9" xfId="0" applyNumberFormat="1" applyFont="1" applyFill="1" applyBorder="1" applyAlignment="1" applyProtection="1">
      <alignment horizontal="center" vertical="center" wrapText="1"/>
    </xf>
    <xf numFmtId="172" fontId="21" fillId="4" borderId="7" xfId="0" applyNumberFormat="1" applyFont="1" applyFill="1" applyBorder="1" applyAlignment="1" applyProtection="1">
      <alignment horizontal="center" vertical="center"/>
    </xf>
    <xf numFmtId="172" fontId="21" fillId="4" borderId="1" xfId="0" applyNumberFormat="1" applyFont="1" applyFill="1" applyBorder="1" applyAlignment="1" applyProtection="1">
      <alignment horizontal="center" vertical="center"/>
    </xf>
    <xf numFmtId="172" fontId="21" fillId="4" borderId="10" xfId="0" applyNumberFormat="1" applyFont="1" applyFill="1" applyBorder="1" applyAlignment="1" applyProtection="1">
      <alignment horizontal="center" vertical="center"/>
    </xf>
    <xf numFmtId="172" fontId="21" fillId="4" borderId="7" xfId="0" applyNumberFormat="1" applyFont="1" applyFill="1" applyBorder="1" applyAlignment="1" applyProtection="1">
      <alignment horizontal="center" vertical="center" wrapText="1"/>
    </xf>
    <xf numFmtId="168" fontId="21" fillId="4" borderId="19" xfId="0" applyNumberFormat="1" applyFont="1" applyFill="1" applyBorder="1" applyAlignment="1" applyProtection="1">
      <alignment horizontal="center" vertical="center" wrapText="1"/>
    </xf>
    <xf numFmtId="168" fontId="21" fillId="4" borderId="26" xfId="0" applyNumberFormat="1" applyFont="1" applyFill="1" applyBorder="1" applyAlignment="1" applyProtection="1">
      <alignment horizontal="center" vertical="center" wrapText="1"/>
    </xf>
    <xf numFmtId="173" fontId="21" fillId="4" borderId="7" xfId="0" applyNumberFormat="1" applyFont="1" applyFill="1" applyBorder="1" applyAlignment="1" applyProtection="1">
      <alignment horizontal="center" vertical="center" wrapText="1"/>
    </xf>
    <xf numFmtId="172" fontId="21" fillId="4" borderId="17" xfId="0" applyNumberFormat="1" applyFont="1" applyFill="1" applyBorder="1" applyAlignment="1" applyProtection="1">
      <alignment horizontal="center" vertical="center" wrapText="1"/>
    </xf>
    <xf numFmtId="172" fontId="9" fillId="4" borderId="8" xfId="0" applyNumberFormat="1" applyFont="1" applyFill="1" applyBorder="1" applyAlignment="1" applyProtection="1">
      <alignment horizontal="center" vertical="center" wrapText="1"/>
    </xf>
    <xf numFmtId="172" fontId="9" fillId="4" borderId="21" xfId="0" applyNumberFormat="1" applyFont="1" applyFill="1" applyBorder="1" applyAlignment="1" applyProtection="1">
      <alignment horizontal="center" vertical="center" wrapText="1"/>
    </xf>
    <xf numFmtId="168" fontId="9" fillId="4" borderId="19" xfId="0" applyNumberFormat="1" applyFont="1" applyFill="1" applyBorder="1" applyAlignment="1" applyProtection="1">
      <alignment horizontal="center" vertical="center" wrapText="1"/>
    </xf>
    <xf numFmtId="168" fontId="9" fillId="4" borderId="23" xfId="0" applyNumberFormat="1" applyFont="1" applyFill="1" applyBorder="1" applyAlignment="1" applyProtection="1">
      <alignment horizontal="center" vertical="center" wrapText="1"/>
    </xf>
    <xf numFmtId="172" fontId="9" fillId="4" borderId="6" xfId="0" applyNumberFormat="1" applyFont="1" applyFill="1" applyBorder="1" applyAlignment="1" applyProtection="1">
      <alignment horizontal="center" vertical="center" wrapText="1"/>
    </xf>
    <xf numFmtId="172" fontId="9" fillId="4" borderId="7" xfId="0" applyNumberFormat="1" applyFont="1" applyFill="1" applyBorder="1" applyAlignment="1" applyProtection="1">
      <alignment horizontal="center" vertical="center" wrapText="1"/>
    </xf>
    <xf numFmtId="173" fontId="9" fillId="4" borderId="7" xfId="0" applyNumberFormat="1" applyFont="1" applyFill="1" applyBorder="1" applyAlignment="1" applyProtection="1">
      <alignment horizontal="center" vertical="center" wrapText="1"/>
    </xf>
    <xf numFmtId="172" fontId="9" fillId="4" borderId="17" xfId="0" applyNumberFormat="1" applyFont="1" applyFill="1" applyBorder="1" applyAlignment="1" applyProtection="1">
      <alignment horizontal="center" vertical="center" wrapText="1"/>
    </xf>
    <xf numFmtId="172" fontId="9" fillId="4" borderId="0" xfId="0" applyNumberFormat="1" applyFont="1" applyFill="1" applyBorder="1" applyAlignment="1" applyProtection="1">
      <alignment horizontal="left"/>
    </xf>
    <xf numFmtId="172" fontId="9" fillId="4" borderId="0" xfId="0" quotePrefix="1" applyNumberFormat="1" applyFont="1" applyFill="1" applyBorder="1" applyAlignment="1" applyProtection="1">
      <alignment horizontal="left"/>
    </xf>
    <xf numFmtId="168" fontId="9" fillId="4" borderId="1" xfId="0" applyNumberFormat="1" applyFont="1" applyFill="1" applyBorder="1" applyAlignment="1" applyProtection="1">
      <alignment horizontal="center" vertical="center" wrapText="1"/>
    </xf>
    <xf numFmtId="168" fontId="9" fillId="4" borderId="22" xfId="0" applyNumberFormat="1" applyFont="1" applyFill="1" applyBorder="1" applyAlignment="1" applyProtection="1">
      <alignment horizontal="center" vertical="center" wrapText="1"/>
    </xf>
    <xf numFmtId="172" fontId="9" fillId="4" borderId="1" xfId="0" applyNumberFormat="1" applyFont="1" applyFill="1" applyBorder="1" applyAlignment="1" applyProtection="1">
      <alignment horizontal="center" vertical="center" wrapText="1"/>
    </xf>
    <xf numFmtId="172" fontId="9" fillId="4" borderId="22" xfId="0" applyNumberFormat="1" applyFont="1" applyFill="1" applyBorder="1" applyAlignment="1" applyProtection="1">
      <alignment horizontal="center" vertical="center" wrapText="1"/>
    </xf>
    <xf numFmtId="172" fontId="9" fillId="4" borderId="11" xfId="0" applyNumberFormat="1" applyFont="1" applyFill="1" applyBorder="1" applyAlignment="1" applyProtection="1">
      <alignment horizontal="center"/>
    </xf>
    <xf numFmtId="172" fontId="9" fillId="4" borderId="12" xfId="0" applyNumberFormat="1" applyFont="1" applyFill="1" applyBorder="1" applyAlignment="1" applyProtection="1">
      <alignment horizontal="center"/>
    </xf>
    <xf numFmtId="172" fontId="9" fillId="4" borderId="16" xfId="0" applyNumberFormat="1" applyFont="1" applyFill="1" applyBorder="1" applyAlignment="1" applyProtection="1">
      <alignment horizontal="center" vertical="center" wrapText="1"/>
    </xf>
    <xf numFmtId="172" fontId="9" fillId="4" borderId="18" xfId="0" applyNumberFormat="1" applyFont="1" applyFill="1" applyBorder="1" applyAlignment="1" applyProtection="1">
      <alignment horizontal="center" vertical="center" wrapText="1"/>
    </xf>
    <xf numFmtId="172" fontId="9" fillId="4" borderId="20" xfId="0" applyNumberFormat="1" applyFont="1" applyFill="1" applyBorder="1" applyAlignment="1" applyProtection="1">
      <alignment horizontal="center" vertical="center" wrapText="1"/>
    </xf>
    <xf numFmtId="172" fontId="9" fillId="4" borderId="16" xfId="0" applyNumberFormat="1" applyFont="1" applyFill="1" applyBorder="1" applyAlignment="1" applyProtection="1">
      <alignment horizontal="center" vertical="center"/>
    </xf>
    <xf numFmtId="172" fontId="9" fillId="4" borderId="18" xfId="0" applyNumberFormat="1" applyFont="1" applyFill="1" applyBorder="1" applyAlignment="1" applyProtection="1">
      <alignment horizontal="center" vertical="center"/>
    </xf>
    <xf numFmtId="172" fontId="9" fillId="4" borderId="20" xfId="0" applyNumberFormat="1" applyFont="1" applyFill="1" applyBorder="1" applyAlignment="1" applyProtection="1">
      <alignment horizontal="center" vertical="center"/>
    </xf>
    <xf numFmtId="3" fontId="7" fillId="2" borderId="4" xfId="0" applyNumberFormat="1" applyFont="1" applyFill="1" applyBorder="1" applyAlignment="1">
      <alignment horizontal="center" wrapText="1"/>
    </xf>
    <xf numFmtId="3" fontId="7" fillId="2" borderId="5" xfId="0" applyNumberFormat="1" applyFont="1" applyFill="1" applyBorder="1" applyAlignment="1">
      <alignment horizontal="center" wrapText="1"/>
    </xf>
    <xf numFmtId="3" fontId="7" fillId="2" borderId="2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0" borderId="46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</cellXfs>
  <cellStyles count="7">
    <cellStyle name="Comma" xfId="6" builtinId="3"/>
    <cellStyle name="Comma 11" xfId="4"/>
    <cellStyle name="Comma 12" xfId="5"/>
    <cellStyle name="Comma 2" xfId="1"/>
    <cellStyle name="Comma 7" xfId="2"/>
    <cellStyle name="Comma 8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45</xdr:row>
      <xdr:rowOff>171450</xdr:rowOff>
    </xdr:from>
    <xdr:to>
      <xdr:col>3</xdr:col>
      <xdr:colOff>866775</xdr:colOff>
      <xdr:row>45</xdr:row>
      <xdr:rowOff>171450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3914775" y="1136332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161925</xdr:rowOff>
    </xdr:from>
    <xdr:to>
      <xdr:col>4</xdr:col>
      <xdr:colOff>0</xdr:colOff>
      <xdr:row>45</xdr:row>
      <xdr:rowOff>161925</xdr:rowOff>
    </xdr:to>
    <xdr:sp macro="" textlink="">
      <xdr:nvSpPr>
        <xdr:cNvPr id="25" name="Line 2"/>
        <xdr:cNvSpPr>
          <a:spLocks noChangeShapeType="1"/>
        </xdr:cNvSpPr>
      </xdr:nvSpPr>
      <xdr:spPr bwMode="auto">
        <a:xfrm>
          <a:off x="4743450" y="1135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44</xdr:row>
      <xdr:rowOff>161925</xdr:rowOff>
    </xdr:from>
    <xdr:to>
      <xdr:col>7</xdr:col>
      <xdr:colOff>0</xdr:colOff>
      <xdr:row>44</xdr:row>
      <xdr:rowOff>161925</xdr:rowOff>
    </xdr:to>
    <xdr:sp macro="" textlink="">
      <xdr:nvSpPr>
        <xdr:cNvPr id="26" name="Line 4"/>
        <xdr:cNvSpPr>
          <a:spLocks noChangeShapeType="1"/>
        </xdr:cNvSpPr>
      </xdr:nvSpPr>
      <xdr:spPr bwMode="auto">
        <a:xfrm>
          <a:off x="8029575" y="1109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514350</xdr:colOff>
      <xdr:row>45</xdr:row>
      <xdr:rowOff>171450</xdr:rowOff>
    </xdr:from>
    <xdr:to>
      <xdr:col>6</xdr:col>
      <xdr:colOff>876300</xdr:colOff>
      <xdr:row>45</xdr:row>
      <xdr:rowOff>171450</xdr:rowOff>
    </xdr:to>
    <xdr:sp macro="" textlink="">
      <xdr:nvSpPr>
        <xdr:cNvPr id="27" name="Line 5"/>
        <xdr:cNvSpPr>
          <a:spLocks noChangeShapeType="1"/>
        </xdr:cNvSpPr>
      </xdr:nvSpPr>
      <xdr:spPr bwMode="auto">
        <a:xfrm>
          <a:off x="7210425" y="1136332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45</xdr:row>
      <xdr:rowOff>161925</xdr:rowOff>
    </xdr:from>
    <xdr:to>
      <xdr:col>7</xdr:col>
      <xdr:colOff>0</xdr:colOff>
      <xdr:row>45</xdr:row>
      <xdr:rowOff>161925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8029575" y="1135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514350</xdr:colOff>
      <xdr:row>45</xdr:row>
      <xdr:rowOff>171450</xdr:rowOff>
    </xdr:from>
    <xdr:to>
      <xdr:col>8</xdr:col>
      <xdr:colOff>876300</xdr:colOff>
      <xdr:row>45</xdr:row>
      <xdr:rowOff>171450</xdr:rowOff>
    </xdr:to>
    <xdr:sp macro="" textlink="">
      <xdr:nvSpPr>
        <xdr:cNvPr id="29" name="Line 7"/>
        <xdr:cNvSpPr>
          <a:spLocks noChangeShapeType="1"/>
        </xdr:cNvSpPr>
      </xdr:nvSpPr>
      <xdr:spPr bwMode="auto">
        <a:xfrm>
          <a:off x="9363075" y="1136332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45</xdr:row>
      <xdr:rowOff>161925</xdr:rowOff>
    </xdr:from>
    <xdr:to>
      <xdr:col>9</xdr:col>
      <xdr:colOff>0</xdr:colOff>
      <xdr:row>45</xdr:row>
      <xdr:rowOff>161925</xdr:rowOff>
    </xdr:to>
    <xdr:sp macro="" textlink="">
      <xdr:nvSpPr>
        <xdr:cNvPr id="30" name="Line 8"/>
        <xdr:cNvSpPr>
          <a:spLocks noChangeShapeType="1"/>
        </xdr:cNvSpPr>
      </xdr:nvSpPr>
      <xdr:spPr bwMode="auto">
        <a:xfrm>
          <a:off x="10182225" y="1135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514350</xdr:colOff>
      <xdr:row>45</xdr:row>
      <xdr:rowOff>171450</xdr:rowOff>
    </xdr:from>
    <xdr:to>
      <xdr:col>10</xdr:col>
      <xdr:colOff>714375</xdr:colOff>
      <xdr:row>45</xdr:row>
      <xdr:rowOff>171450</xdr:rowOff>
    </xdr:to>
    <xdr:sp macro="" textlink="">
      <xdr:nvSpPr>
        <xdr:cNvPr id="31" name="Line 9"/>
        <xdr:cNvSpPr>
          <a:spLocks noChangeShapeType="1"/>
        </xdr:cNvSpPr>
      </xdr:nvSpPr>
      <xdr:spPr bwMode="auto">
        <a:xfrm>
          <a:off x="11515725" y="113633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45</xdr:row>
      <xdr:rowOff>161925</xdr:rowOff>
    </xdr:from>
    <xdr:to>
      <xdr:col>11</xdr:col>
      <xdr:colOff>0</xdr:colOff>
      <xdr:row>45</xdr:row>
      <xdr:rowOff>161925</xdr:rowOff>
    </xdr:to>
    <xdr:sp macro="" textlink="">
      <xdr:nvSpPr>
        <xdr:cNvPr id="32" name="Line 10"/>
        <xdr:cNvSpPr>
          <a:spLocks noChangeShapeType="1"/>
        </xdr:cNvSpPr>
      </xdr:nvSpPr>
      <xdr:spPr bwMode="auto">
        <a:xfrm>
          <a:off x="12334875" y="1135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45</xdr:row>
      <xdr:rowOff>171450</xdr:rowOff>
    </xdr:from>
    <xdr:to>
      <xdr:col>12</xdr:col>
      <xdr:colOff>714375</xdr:colOff>
      <xdr:row>45</xdr:row>
      <xdr:rowOff>171450</xdr:rowOff>
    </xdr:to>
    <xdr:sp macro="" textlink="">
      <xdr:nvSpPr>
        <xdr:cNvPr id="33" name="Line 11"/>
        <xdr:cNvSpPr>
          <a:spLocks noChangeShapeType="1"/>
        </xdr:cNvSpPr>
      </xdr:nvSpPr>
      <xdr:spPr bwMode="auto">
        <a:xfrm>
          <a:off x="13649325" y="113633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45</xdr:row>
      <xdr:rowOff>161925</xdr:rowOff>
    </xdr:from>
    <xdr:to>
      <xdr:col>13</xdr:col>
      <xdr:colOff>0</xdr:colOff>
      <xdr:row>45</xdr:row>
      <xdr:rowOff>161925</xdr:rowOff>
    </xdr:to>
    <xdr:sp macro="" textlink="">
      <xdr:nvSpPr>
        <xdr:cNvPr id="34" name="Line 12"/>
        <xdr:cNvSpPr>
          <a:spLocks noChangeShapeType="1"/>
        </xdr:cNvSpPr>
      </xdr:nvSpPr>
      <xdr:spPr bwMode="auto">
        <a:xfrm>
          <a:off x="14468475" y="1135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42</xdr:row>
      <xdr:rowOff>161925</xdr:rowOff>
    </xdr:from>
    <xdr:to>
      <xdr:col>10</xdr:col>
      <xdr:colOff>0</xdr:colOff>
      <xdr:row>42</xdr:row>
      <xdr:rowOff>161925</xdr:rowOff>
    </xdr:to>
    <xdr:sp macro="" textlink="">
      <xdr:nvSpPr>
        <xdr:cNvPr id="10" name="Line 3"/>
        <xdr:cNvSpPr>
          <a:spLocks noChangeShapeType="1"/>
        </xdr:cNvSpPr>
      </xdr:nvSpPr>
      <xdr:spPr bwMode="auto">
        <a:xfrm>
          <a:off x="34928175" y="911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42</xdr:row>
      <xdr:rowOff>161925</xdr:rowOff>
    </xdr:from>
    <xdr:to>
      <xdr:col>10</xdr:col>
      <xdr:colOff>0</xdr:colOff>
      <xdr:row>42</xdr:row>
      <xdr:rowOff>161925</xdr:rowOff>
    </xdr:to>
    <xdr:sp macro="" textlink="">
      <xdr:nvSpPr>
        <xdr:cNvPr id="11" name="Line 14"/>
        <xdr:cNvSpPr>
          <a:spLocks noChangeShapeType="1"/>
        </xdr:cNvSpPr>
      </xdr:nvSpPr>
      <xdr:spPr bwMode="auto">
        <a:xfrm>
          <a:off x="34928175" y="911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42</xdr:row>
      <xdr:rowOff>161925</xdr:rowOff>
    </xdr:from>
    <xdr:to>
      <xdr:col>10</xdr:col>
      <xdr:colOff>0</xdr:colOff>
      <xdr:row>42</xdr:row>
      <xdr:rowOff>161925</xdr:rowOff>
    </xdr:to>
    <xdr:sp macro="" textlink="">
      <xdr:nvSpPr>
        <xdr:cNvPr id="12" name="Line 3"/>
        <xdr:cNvSpPr>
          <a:spLocks noChangeShapeType="1"/>
        </xdr:cNvSpPr>
      </xdr:nvSpPr>
      <xdr:spPr bwMode="auto">
        <a:xfrm>
          <a:off x="34928175" y="911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42</xdr:row>
      <xdr:rowOff>161925</xdr:rowOff>
    </xdr:from>
    <xdr:to>
      <xdr:col>10</xdr:col>
      <xdr:colOff>0</xdr:colOff>
      <xdr:row>42</xdr:row>
      <xdr:rowOff>161925</xdr:rowOff>
    </xdr:to>
    <xdr:sp macro="" textlink="">
      <xdr:nvSpPr>
        <xdr:cNvPr id="13" name="Line 14"/>
        <xdr:cNvSpPr>
          <a:spLocks noChangeShapeType="1"/>
        </xdr:cNvSpPr>
      </xdr:nvSpPr>
      <xdr:spPr bwMode="auto">
        <a:xfrm>
          <a:off x="34928175" y="911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46</xdr:row>
      <xdr:rowOff>171450</xdr:rowOff>
    </xdr:from>
    <xdr:to>
      <xdr:col>3</xdr:col>
      <xdr:colOff>866775</xdr:colOff>
      <xdr:row>46</xdr:row>
      <xdr:rowOff>171450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4371975" y="112014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46</xdr:row>
      <xdr:rowOff>161925</xdr:rowOff>
    </xdr:from>
    <xdr:to>
      <xdr:col>4</xdr:col>
      <xdr:colOff>0</xdr:colOff>
      <xdr:row>46</xdr:row>
      <xdr:rowOff>161925</xdr:rowOff>
    </xdr:to>
    <xdr:sp macro="" textlink="">
      <xdr:nvSpPr>
        <xdr:cNvPr id="14" name="Line 2"/>
        <xdr:cNvSpPr>
          <a:spLocks noChangeShapeType="1"/>
        </xdr:cNvSpPr>
      </xdr:nvSpPr>
      <xdr:spPr bwMode="auto">
        <a:xfrm>
          <a:off x="5343525" y="1119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45</xdr:row>
      <xdr:rowOff>161925</xdr:rowOff>
    </xdr:from>
    <xdr:to>
      <xdr:col>7</xdr:col>
      <xdr:colOff>0</xdr:colOff>
      <xdr:row>45</xdr:row>
      <xdr:rowOff>161925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>
          <a:off x="9124950" y="1093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514350</xdr:colOff>
      <xdr:row>46</xdr:row>
      <xdr:rowOff>171450</xdr:rowOff>
    </xdr:from>
    <xdr:to>
      <xdr:col>6</xdr:col>
      <xdr:colOff>876300</xdr:colOff>
      <xdr:row>46</xdr:row>
      <xdr:rowOff>171450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124825" y="112014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46</xdr:row>
      <xdr:rowOff>161925</xdr:rowOff>
    </xdr:from>
    <xdr:to>
      <xdr:col>7</xdr:col>
      <xdr:colOff>0</xdr:colOff>
      <xdr:row>46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9124950" y="1119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514350</xdr:colOff>
      <xdr:row>46</xdr:row>
      <xdr:rowOff>171450</xdr:rowOff>
    </xdr:from>
    <xdr:to>
      <xdr:col>8</xdr:col>
      <xdr:colOff>876300</xdr:colOff>
      <xdr:row>46</xdr:row>
      <xdr:rowOff>171450</xdr:rowOff>
    </xdr:to>
    <xdr:sp macro="" textlink="">
      <xdr:nvSpPr>
        <xdr:cNvPr id="18" name="Line 7"/>
        <xdr:cNvSpPr>
          <a:spLocks noChangeShapeType="1"/>
        </xdr:cNvSpPr>
      </xdr:nvSpPr>
      <xdr:spPr bwMode="auto">
        <a:xfrm>
          <a:off x="10829925" y="112014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46</xdr:row>
      <xdr:rowOff>161925</xdr:rowOff>
    </xdr:from>
    <xdr:to>
      <xdr:col>9</xdr:col>
      <xdr:colOff>0</xdr:colOff>
      <xdr:row>46</xdr:row>
      <xdr:rowOff>161925</xdr:rowOff>
    </xdr:to>
    <xdr:sp macro="" textlink="">
      <xdr:nvSpPr>
        <xdr:cNvPr id="19" name="Line 8"/>
        <xdr:cNvSpPr>
          <a:spLocks noChangeShapeType="1"/>
        </xdr:cNvSpPr>
      </xdr:nvSpPr>
      <xdr:spPr bwMode="auto">
        <a:xfrm>
          <a:off x="11858625" y="1119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514350</xdr:colOff>
      <xdr:row>46</xdr:row>
      <xdr:rowOff>171450</xdr:rowOff>
    </xdr:from>
    <xdr:to>
      <xdr:col>10</xdr:col>
      <xdr:colOff>714375</xdr:colOff>
      <xdr:row>46</xdr:row>
      <xdr:rowOff>171450</xdr:rowOff>
    </xdr:to>
    <xdr:sp macro="" textlink="">
      <xdr:nvSpPr>
        <xdr:cNvPr id="20" name="Line 9"/>
        <xdr:cNvSpPr>
          <a:spLocks noChangeShapeType="1"/>
        </xdr:cNvSpPr>
      </xdr:nvSpPr>
      <xdr:spPr bwMode="auto">
        <a:xfrm>
          <a:off x="13506450" y="112014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46</xdr:row>
      <xdr:rowOff>161925</xdr:rowOff>
    </xdr:from>
    <xdr:to>
      <xdr:col>11</xdr:col>
      <xdr:colOff>0</xdr:colOff>
      <xdr:row>46</xdr:row>
      <xdr:rowOff>161925</xdr:rowOff>
    </xdr:to>
    <xdr:sp macro="" textlink="">
      <xdr:nvSpPr>
        <xdr:cNvPr id="21" name="Line 10"/>
        <xdr:cNvSpPr>
          <a:spLocks noChangeShapeType="1"/>
        </xdr:cNvSpPr>
      </xdr:nvSpPr>
      <xdr:spPr bwMode="auto">
        <a:xfrm>
          <a:off x="14535150" y="1119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46</xdr:row>
      <xdr:rowOff>171450</xdr:rowOff>
    </xdr:from>
    <xdr:to>
      <xdr:col>12</xdr:col>
      <xdr:colOff>714375</xdr:colOff>
      <xdr:row>46</xdr:row>
      <xdr:rowOff>171450</xdr:rowOff>
    </xdr:to>
    <xdr:sp macro="" textlink="">
      <xdr:nvSpPr>
        <xdr:cNvPr id="22" name="Line 11"/>
        <xdr:cNvSpPr>
          <a:spLocks noChangeShapeType="1"/>
        </xdr:cNvSpPr>
      </xdr:nvSpPr>
      <xdr:spPr bwMode="auto">
        <a:xfrm>
          <a:off x="16182975" y="112014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46</xdr:row>
      <xdr:rowOff>161925</xdr:rowOff>
    </xdr:from>
    <xdr:to>
      <xdr:col>13</xdr:col>
      <xdr:colOff>0</xdr:colOff>
      <xdr:row>46</xdr:row>
      <xdr:rowOff>161925</xdr:rowOff>
    </xdr:to>
    <xdr:sp macro="" textlink="">
      <xdr:nvSpPr>
        <xdr:cNvPr id="23" name="Line 12"/>
        <xdr:cNvSpPr>
          <a:spLocks noChangeShapeType="1"/>
        </xdr:cNvSpPr>
      </xdr:nvSpPr>
      <xdr:spPr bwMode="auto">
        <a:xfrm>
          <a:off x="17306925" y="1119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44</xdr:row>
      <xdr:rowOff>171450</xdr:rowOff>
    </xdr:from>
    <xdr:to>
      <xdr:col>3</xdr:col>
      <xdr:colOff>866775</xdr:colOff>
      <xdr:row>44</xdr:row>
      <xdr:rowOff>171450</xdr:rowOff>
    </xdr:to>
    <xdr:sp macro="" textlink="">
      <xdr:nvSpPr>
        <xdr:cNvPr id="24" name="Line 13"/>
        <xdr:cNvSpPr>
          <a:spLocks noChangeShapeType="1"/>
        </xdr:cNvSpPr>
      </xdr:nvSpPr>
      <xdr:spPr bwMode="auto">
        <a:xfrm>
          <a:off x="4219575" y="112014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161925</xdr:rowOff>
    </xdr:from>
    <xdr:to>
      <xdr:col>4</xdr:col>
      <xdr:colOff>0</xdr:colOff>
      <xdr:row>44</xdr:row>
      <xdr:rowOff>161925</xdr:rowOff>
    </xdr:to>
    <xdr:sp macro="" textlink="">
      <xdr:nvSpPr>
        <xdr:cNvPr id="25" name="Line 14"/>
        <xdr:cNvSpPr>
          <a:spLocks noChangeShapeType="1"/>
        </xdr:cNvSpPr>
      </xdr:nvSpPr>
      <xdr:spPr bwMode="auto">
        <a:xfrm>
          <a:off x="5191125" y="1119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43</xdr:row>
      <xdr:rowOff>161925</xdr:rowOff>
    </xdr:from>
    <xdr:to>
      <xdr:col>7</xdr:col>
      <xdr:colOff>0</xdr:colOff>
      <xdr:row>43</xdr:row>
      <xdr:rowOff>161925</xdr:rowOff>
    </xdr:to>
    <xdr:sp macro="" textlink="">
      <xdr:nvSpPr>
        <xdr:cNvPr id="26" name="Line 15"/>
        <xdr:cNvSpPr>
          <a:spLocks noChangeShapeType="1"/>
        </xdr:cNvSpPr>
      </xdr:nvSpPr>
      <xdr:spPr bwMode="auto">
        <a:xfrm>
          <a:off x="8943975" y="1093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514350</xdr:colOff>
      <xdr:row>44</xdr:row>
      <xdr:rowOff>171450</xdr:rowOff>
    </xdr:from>
    <xdr:to>
      <xdr:col>6</xdr:col>
      <xdr:colOff>876300</xdr:colOff>
      <xdr:row>44</xdr:row>
      <xdr:rowOff>171450</xdr:rowOff>
    </xdr:to>
    <xdr:sp macro="" textlink="">
      <xdr:nvSpPr>
        <xdr:cNvPr id="27" name="Line 16"/>
        <xdr:cNvSpPr>
          <a:spLocks noChangeShapeType="1"/>
        </xdr:cNvSpPr>
      </xdr:nvSpPr>
      <xdr:spPr bwMode="auto">
        <a:xfrm>
          <a:off x="7943850" y="112014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44</xdr:row>
      <xdr:rowOff>161925</xdr:rowOff>
    </xdr:from>
    <xdr:to>
      <xdr:col>7</xdr:col>
      <xdr:colOff>0</xdr:colOff>
      <xdr:row>44</xdr:row>
      <xdr:rowOff>161925</xdr:rowOff>
    </xdr:to>
    <xdr:sp macro="" textlink="">
      <xdr:nvSpPr>
        <xdr:cNvPr id="28" name="Line 17"/>
        <xdr:cNvSpPr>
          <a:spLocks noChangeShapeType="1"/>
        </xdr:cNvSpPr>
      </xdr:nvSpPr>
      <xdr:spPr bwMode="auto">
        <a:xfrm>
          <a:off x="8943975" y="1119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514350</xdr:colOff>
      <xdr:row>44</xdr:row>
      <xdr:rowOff>171450</xdr:rowOff>
    </xdr:from>
    <xdr:to>
      <xdr:col>8</xdr:col>
      <xdr:colOff>876300</xdr:colOff>
      <xdr:row>44</xdr:row>
      <xdr:rowOff>171450</xdr:rowOff>
    </xdr:to>
    <xdr:sp macro="" textlink="">
      <xdr:nvSpPr>
        <xdr:cNvPr id="29" name="Line 18"/>
        <xdr:cNvSpPr>
          <a:spLocks noChangeShapeType="1"/>
        </xdr:cNvSpPr>
      </xdr:nvSpPr>
      <xdr:spPr bwMode="auto">
        <a:xfrm>
          <a:off x="10563225" y="112014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44</xdr:row>
      <xdr:rowOff>161925</xdr:rowOff>
    </xdr:from>
    <xdr:to>
      <xdr:col>9</xdr:col>
      <xdr:colOff>0</xdr:colOff>
      <xdr:row>44</xdr:row>
      <xdr:rowOff>161925</xdr:rowOff>
    </xdr:to>
    <xdr:sp macro="" textlink="">
      <xdr:nvSpPr>
        <xdr:cNvPr id="30" name="Line 19"/>
        <xdr:cNvSpPr>
          <a:spLocks noChangeShapeType="1"/>
        </xdr:cNvSpPr>
      </xdr:nvSpPr>
      <xdr:spPr bwMode="auto">
        <a:xfrm>
          <a:off x="11601450" y="1119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514350</xdr:colOff>
      <xdr:row>44</xdr:row>
      <xdr:rowOff>171450</xdr:rowOff>
    </xdr:from>
    <xdr:to>
      <xdr:col>10</xdr:col>
      <xdr:colOff>714375</xdr:colOff>
      <xdr:row>44</xdr:row>
      <xdr:rowOff>171450</xdr:rowOff>
    </xdr:to>
    <xdr:sp macro="" textlink="">
      <xdr:nvSpPr>
        <xdr:cNvPr id="31" name="Line 20"/>
        <xdr:cNvSpPr>
          <a:spLocks noChangeShapeType="1"/>
        </xdr:cNvSpPr>
      </xdr:nvSpPr>
      <xdr:spPr bwMode="auto">
        <a:xfrm>
          <a:off x="13011150" y="112014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161925</xdr:rowOff>
    </xdr:from>
    <xdr:to>
      <xdr:col>11</xdr:col>
      <xdr:colOff>0</xdr:colOff>
      <xdr:row>44</xdr:row>
      <xdr:rowOff>161925</xdr:rowOff>
    </xdr:to>
    <xdr:sp macro="" textlink="">
      <xdr:nvSpPr>
        <xdr:cNvPr id="32" name="Line 21"/>
        <xdr:cNvSpPr>
          <a:spLocks noChangeShapeType="1"/>
        </xdr:cNvSpPr>
      </xdr:nvSpPr>
      <xdr:spPr bwMode="auto">
        <a:xfrm>
          <a:off x="14039850" y="1119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44</xdr:row>
      <xdr:rowOff>171450</xdr:rowOff>
    </xdr:from>
    <xdr:to>
      <xdr:col>12</xdr:col>
      <xdr:colOff>714375</xdr:colOff>
      <xdr:row>44</xdr:row>
      <xdr:rowOff>171450</xdr:rowOff>
    </xdr:to>
    <xdr:sp macro="" textlink="">
      <xdr:nvSpPr>
        <xdr:cNvPr id="33" name="Line 22"/>
        <xdr:cNvSpPr>
          <a:spLocks noChangeShapeType="1"/>
        </xdr:cNvSpPr>
      </xdr:nvSpPr>
      <xdr:spPr bwMode="auto">
        <a:xfrm>
          <a:off x="15497175" y="112014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44</xdr:row>
      <xdr:rowOff>161925</xdr:rowOff>
    </xdr:from>
    <xdr:to>
      <xdr:col>13</xdr:col>
      <xdr:colOff>0</xdr:colOff>
      <xdr:row>44</xdr:row>
      <xdr:rowOff>161925</xdr:rowOff>
    </xdr:to>
    <xdr:sp macro="" textlink="">
      <xdr:nvSpPr>
        <xdr:cNvPr id="34" name="Line 23"/>
        <xdr:cNvSpPr>
          <a:spLocks noChangeShapeType="1"/>
        </xdr:cNvSpPr>
      </xdr:nvSpPr>
      <xdr:spPr bwMode="auto">
        <a:xfrm>
          <a:off x="16621125" y="1119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504825</xdr:colOff>
      <xdr:row>44</xdr:row>
      <xdr:rowOff>171450</xdr:rowOff>
    </xdr:from>
    <xdr:to>
      <xdr:col>3</xdr:col>
      <xdr:colOff>866775</xdr:colOff>
      <xdr:row>44</xdr:row>
      <xdr:rowOff>171450</xdr:rowOff>
    </xdr:to>
    <xdr:sp macro="" textlink="">
      <xdr:nvSpPr>
        <xdr:cNvPr id="35" name="Line 24"/>
        <xdr:cNvSpPr>
          <a:spLocks noChangeShapeType="1"/>
        </xdr:cNvSpPr>
      </xdr:nvSpPr>
      <xdr:spPr bwMode="auto">
        <a:xfrm>
          <a:off x="4219575" y="112014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161925</xdr:rowOff>
    </xdr:from>
    <xdr:to>
      <xdr:col>4</xdr:col>
      <xdr:colOff>0</xdr:colOff>
      <xdr:row>44</xdr:row>
      <xdr:rowOff>161925</xdr:rowOff>
    </xdr:to>
    <xdr:sp macro="" textlink="">
      <xdr:nvSpPr>
        <xdr:cNvPr id="36" name="Line 25"/>
        <xdr:cNvSpPr>
          <a:spLocks noChangeShapeType="1"/>
        </xdr:cNvSpPr>
      </xdr:nvSpPr>
      <xdr:spPr bwMode="auto">
        <a:xfrm>
          <a:off x="5191125" y="1119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43</xdr:row>
      <xdr:rowOff>161925</xdr:rowOff>
    </xdr:from>
    <xdr:to>
      <xdr:col>7</xdr:col>
      <xdr:colOff>0</xdr:colOff>
      <xdr:row>43</xdr:row>
      <xdr:rowOff>161925</xdr:rowOff>
    </xdr:to>
    <xdr:sp macro="" textlink="">
      <xdr:nvSpPr>
        <xdr:cNvPr id="37" name="Line 26"/>
        <xdr:cNvSpPr>
          <a:spLocks noChangeShapeType="1"/>
        </xdr:cNvSpPr>
      </xdr:nvSpPr>
      <xdr:spPr bwMode="auto">
        <a:xfrm>
          <a:off x="8943975" y="1093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514350</xdr:colOff>
      <xdr:row>44</xdr:row>
      <xdr:rowOff>171450</xdr:rowOff>
    </xdr:from>
    <xdr:to>
      <xdr:col>6</xdr:col>
      <xdr:colOff>876300</xdr:colOff>
      <xdr:row>44</xdr:row>
      <xdr:rowOff>171450</xdr:rowOff>
    </xdr:to>
    <xdr:sp macro="" textlink="">
      <xdr:nvSpPr>
        <xdr:cNvPr id="38" name="Line 27"/>
        <xdr:cNvSpPr>
          <a:spLocks noChangeShapeType="1"/>
        </xdr:cNvSpPr>
      </xdr:nvSpPr>
      <xdr:spPr bwMode="auto">
        <a:xfrm>
          <a:off x="7943850" y="112014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44</xdr:row>
      <xdr:rowOff>161925</xdr:rowOff>
    </xdr:from>
    <xdr:to>
      <xdr:col>7</xdr:col>
      <xdr:colOff>0</xdr:colOff>
      <xdr:row>44</xdr:row>
      <xdr:rowOff>161925</xdr:rowOff>
    </xdr:to>
    <xdr:sp macro="" textlink="">
      <xdr:nvSpPr>
        <xdr:cNvPr id="39" name="Line 28"/>
        <xdr:cNvSpPr>
          <a:spLocks noChangeShapeType="1"/>
        </xdr:cNvSpPr>
      </xdr:nvSpPr>
      <xdr:spPr bwMode="auto">
        <a:xfrm>
          <a:off x="8943975" y="1119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514350</xdr:colOff>
      <xdr:row>44</xdr:row>
      <xdr:rowOff>171450</xdr:rowOff>
    </xdr:from>
    <xdr:to>
      <xdr:col>8</xdr:col>
      <xdr:colOff>876300</xdr:colOff>
      <xdr:row>44</xdr:row>
      <xdr:rowOff>171450</xdr:rowOff>
    </xdr:to>
    <xdr:sp macro="" textlink="">
      <xdr:nvSpPr>
        <xdr:cNvPr id="40" name="Line 29"/>
        <xdr:cNvSpPr>
          <a:spLocks noChangeShapeType="1"/>
        </xdr:cNvSpPr>
      </xdr:nvSpPr>
      <xdr:spPr bwMode="auto">
        <a:xfrm>
          <a:off x="10563225" y="112014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44</xdr:row>
      <xdr:rowOff>161925</xdr:rowOff>
    </xdr:from>
    <xdr:to>
      <xdr:col>9</xdr:col>
      <xdr:colOff>0</xdr:colOff>
      <xdr:row>44</xdr:row>
      <xdr:rowOff>161925</xdr:rowOff>
    </xdr:to>
    <xdr:sp macro="" textlink="">
      <xdr:nvSpPr>
        <xdr:cNvPr id="41" name="Line 30"/>
        <xdr:cNvSpPr>
          <a:spLocks noChangeShapeType="1"/>
        </xdr:cNvSpPr>
      </xdr:nvSpPr>
      <xdr:spPr bwMode="auto">
        <a:xfrm>
          <a:off x="11601450" y="1119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514350</xdr:colOff>
      <xdr:row>44</xdr:row>
      <xdr:rowOff>171450</xdr:rowOff>
    </xdr:from>
    <xdr:to>
      <xdr:col>10</xdr:col>
      <xdr:colOff>714375</xdr:colOff>
      <xdr:row>44</xdr:row>
      <xdr:rowOff>171450</xdr:rowOff>
    </xdr:to>
    <xdr:sp macro="" textlink="">
      <xdr:nvSpPr>
        <xdr:cNvPr id="42" name="Line 31"/>
        <xdr:cNvSpPr>
          <a:spLocks noChangeShapeType="1"/>
        </xdr:cNvSpPr>
      </xdr:nvSpPr>
      <xdr:spPr bwMode="auto">
        <a:xfrm>
          <a:off x="13011150" y="112014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161925</xdr:rowOff>
    </xdr:from>
    <xdr:to>
      <xdr:col>11</xdr:col>
      <xdr:colOff>0</xdr:colOff>
      <xdr:row>44</xdr:row>
      <xdr:rowOff>161925</xdr:rowOff>
    </xdr:to>
    <xdr:sp macro="" textlink="">
      <xdr:nvSpPr>
        <xdr:cNvPr id="43" name="Line 32"/>
        <xdr:cNvSpPr>
          <a:spLocks noChangeShapeType="1"/>
        </xdr:cNvSpPr>
      </xdr:nvSpPr>
      <xdr:spPr bwMode="auto">
        <a:xfrm>
          <a:off x="14039850" y="1119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44</xdr:row>
      <xdr:rowOff>171450</xdr:rowOff>
    </xdr:from>
    <xdr:to>
      <xdr:col>12</xdr:col>
      <xdr:colOff>714375</xdr:colOff>
      <xdr:row>44</xdr:row>
      <xdr:rowOff>171450</xdr:rowOff>
    </xdr:to>
    <xdr:sp macro="" textlink="">
      <xdr:nvSpPr>
        <xdr:cNvPr id="44" name="Line 33"/>
        <xdr:cNvSpPr>
          <a:spLocks noChangeShapeType="1"/>
        </xdr:cNvSpPr>
      </xdr:nvSpPr>
      <xdr:spPr bwMode="auto">
        <a:xfrm>
          <a:off x="15497175" y="112014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44</xdr:row>
      <xdr:rowOff>161925</xdr:rowOff>
    </xdr:from>
    <xdr:to>
      <xdr:col>13</xdr:col>
      <xdr:colOff>0</xdr:colOff>
      <xdr:row>44</xdr:row>
      <xdr:rowOff>161925</xdr:rowOff>
    </xdr:to>
    <xdr:sp macro="" textlink="">
      <xdr:nvSpPr>
        <xdr:cNvPr id="45" name="Line 34"/>
        <xdr:cNvSpPr>
          <a:spLocks noChangeShapeType="1"/>
        </xdr:cNvSpPr>
      </xdr:nvSpPr>
      <xdr:spPr bwMode="auto">
        <a:xfrm>
          <a:off x="16621125" y="1119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44</xdr:row>
      <xdr:rowOff>171450</xdr:rowOff>
    </xdr:from>
    <xdr:to>
      <xdr:col>3</xdr:col>
      <xdr:colOff>866775</xdr:colOff>
      <xdr:row>44</xdr:row>
      <xdr:rowOff>171450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4495800" y="113728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161925</xdr:rowOff>
    </xdr:from>
    <xdr:to>
      <xdr:col>4</xdr:col>
      <xdr:colOff>0</xdr:colOff>
      <xdr:row>44</xdr:row>
      <xdr:rowOff>161925</xdr:rowOff>
    </xdr:to>
    <xdr:sp macro="" textlink="">
      <xdr:nvSpPr>
        <xdr:cNvPr id="25" name="Line 2"/>
        <xdr:cNvSpPr>
          <a:spLocks noChangeShapeType="1"/>
        </xdr:cNvSpPr>
      </xdr:nvSpPr>
      <xdr:spPr bwMode="auto">
        <a:xfrm>
          <a:off x="5353050" y="1136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43</xdr:row>
      <xdr:rowOff>161925</xdr:rowOff>
    </xdr:from>
    <xdr:to>
      <xdr:col>7</xdr:col>
      <xdr:colOff>0</xdr:colOff>
      <xdr:row>43</xdr:row>
      <xdr:rowOff>161925</xdr:rowOff>
    </xdr:to>
    <xdr:sp macro="" textlink="">
      <xdr:nvSpPr>
        <xdr:cNvPr id="26" name="Line 3"/>
        <xdr:cNvSpPr>
          <a:spLocks noChangeShapeType="1"/>
        </xdr:cNvSpPr>
      </xdr:nvSpPr>
      <xdr:spPr bwMode="auto">
        <a:xfrm>
          <a:off x="9039225" y="1110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514350</xdr:colOff>
      <xdr:row>44</xdr:row>
      <xdr:rowOff>171450</xdr:rowOff>
    </xdr:from>
    <xdr:to>
      <xdr:col>6</xdr:col>
      <xdr:colOff>876300</xdr:colOff>
      <xdr:row>44</xdr:row>
      <xdr:rowOff>171450</xdr:rowOff>
    </xdr:to>
    <xdr:sp macro="" textlink="">
      <xdr:nvSpPr>
        <xdr:cNvPr id="27" name="Line 4"/>
        <xdr:cNvSpPr>
          <a:spLocks noChangeShapeType="1"/>
        </xdr:cNvSpPr>
      </xdr:nvSpPr>
      <xdr:spPr bwMode="auto">
        <a:xfrm>
          <a:off x="8201025" y="113728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44</xdr:row>
      <xdr:rowOff>161925</xdr:rowOff>
    </xdr:from>
    <xdr:to>
      <xdr:col>7</xdr:col>
      <xdr:colOff>0</xdr:colOff>
      <xdr:row>44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9039225" y="1136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514350</xdr:colOff>
      <xdr:row>44</xdr:row>
      <xdr:rowOff>171450</xdr:rowOff>
    </xdr:from>
    <xdr:to>
      <xdr:col>8</xdr:col>
      <xdr:colOff>876300</xdr:colOff>
      <xdr:row>44</xdr:row>
      <xdr:rowOff>171450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10344150" y="113728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44</xdr:row>
      <xdr:rowOff>161925</xdr:rowOff>
    </xdr:from>
    <xdr:to>
      <xdr:col>9</xdr:col>
      <xdr:colOff>0</xdr:colOff>
      <xdr:row>44</xdr:row>
      <xdr:rowOff>161925</xdr:rowOff>
    </xdr:to>
    <xdr:sp macro="" textlink="">
      <xdr:nvSpPr>
        <xdr:cNvPr id="30" name="Line 7"/>
        <xdr:cNvSpPr>
          <a:spLocks noChangeShapeType="1"/>
        </xdr:cNvSpPr>
      </xdr:nvSpPr>
      <xdr:spPr bwMode="auto">
        <a:xfrm>
          <a:off x="11334750" y="1136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514350</xdr:colOff>
      <xdr:row>44</xdr:row>
      <xdr:rowOff>171450</xdr:rowOff>
    </xdr:from>
    <xdr:to>
      <xdr:col>10</xdr:col>
      <xdr:colOff>714375</xdr:colOff>
      <xdr:row>44</xdr:row>
      <xdr:rowOff>171450</xdr:rowOff>
    </xdr:to>
    <xdr:sp macro="" textlink="">
      <xdr:nvSpPr>
        <xdr:cNvPr id="31" name="Line 8"/>
        <xdr:cNvSpPr>
          <a:spLocks noChangeShapeType="1"/>
        </xdr:cNvSpPr>
      </xdr:nvSpPr>
      <xdr:spPr bwMode="auto">
        <a:xfrm>
          <a:off x="12620625" y="113728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161925</xdr:rowOff>
    </xdr:from>
    <xdr:to>
      <xdr:col>11</xdr:col>
      <xdr:colOff>0</xdr:colOff>
      <xdr:row>44</xdr:row>
      <xdr:rowOff>161925</xdr:rowOff>
    </xdr:to>
    <xdr:sp macro="" textlink="">
      <xdr:nvSpPr>
        <xdr:cNvPr id="32" name="Line 9"/>
        <xdr:cNvSpPr>
          <a:spLocks noChangeShapeType="1"/>
        </xdr:cNvSpPr>
      </xdr:nvSpPr>
      <xdr:spPr bwMode="auto">
        <a:xfrm>
          <a:off x="13535025" y="1136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44</xdr:row>
      <xdr:rowOff>171450</xdr:rowOff>
    </xdr:from>
    <xdr:to>
      <xdr:col>12</xdr:col>
      <xdr:colOff>714375</xdr:colOff>
      <xdr:row>44</xdr:row>
      <xdr:rowOff>171450</xdr:rowOff>
    </xdr:to>
    <xdr:sp macro="" textlink="">
      <xdr:nvSpPr>
        <xdr:cNvPr id="33" name="Line 10"/>
        <xdr:cNvSpPr>
          <a:spLocks noChangeShapeType="1"/>
        </xdr:cNvSpPr>
      </xdr:nvSpPr>
      <xdr:spPr bwMode="auto">
        <a:xfrm>
          <a:off x="14830425" y="113728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44</xdr:row>
      <xdr:rowOff>161925</xdr:rowOff>
    </xdr:from>
    <xdr:to>
      <xdr:col>13</xdr:col>
      <xdr:colOff>0</xdr:colOff>
      <xdr:row>44</xdr:row>
      <xdr:rowOff>161925</xdr:rowOff>
    </xdr:to>
    <xdr:sp macro="" textlink="">
      <xdr:nvSpPr>
        <xdr:cNvPr id="34" name="Line 11"/>
        <xdr:cNvSpPr>
          <a:spLocks noChangeShapeType="1"/>
        </xdr:cNvSpPr>
      </xdr:nvSpPr>
      <xdr:spPr bwMode="auto">
        <a:xfrm>
          <a:off x="15763875" y="1136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504825</xdr:colOff>
      <xdr:row>44</xdr:row>
      <xdr:rowOff>171450</xdr:rowOff>
    </xdr:from>
    <xdr:to>
      <xdr:col>3</xdr:col>
      <xdr:colOff>866775</xdr:colOff>
      <xdr:row>44</xdr:row>
      <xdr:rowOff>171450</xdr:rowOff>
    </xdr:to>
    <xdr:sp macro="" textlink="">
      <xdr:nvSpPr>
        <xdr:cNvPr id="35" name="Line 12"/>
        <xdr:cNvSpPr>
          <a:spLocks noChangeShapeType="1"/>
        </xdr:cNvSpPr>
      </xdr:nvSpPr>
      <xdr:spPr bwMode="auto">
        <a:xfrm>
          <a:off x="4495800" y="113728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161925</xdr:rowOff>
    </xdr:from>
    <xdr:to>
      <xdr:col>4</xdr:col>
      <xdr:colOff>0</xdr:colOff>
      <xdr:row>44</xdr:row>
      <xdr:rowOff>161925</xdr:rowOff>
    </xdr:to>
    <xdr:sp macro="" textlink="">
      <xdr:nvSpPr>
        <xdr:cNvPr id="36" name="Line 13"/>
        <xdr:cNvSpPr>
          <a:spLocks noChangeShapeType="1"/>
        </xdr:cNvSpPr>
      </xdr:nvSpPr>
      <xdr:spPr bwMode="auto">
        <a:xfrm>
          <a:off x="5353050" y="1136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43</xdr:row>
      <xdr:rowOff>161925</xdr:rowOff>
    </xdr:from>
    <xdr:to>
      <xdr:col>7</xdr:col>
      <xdr:colOff>0</xdr:colOff>
      <xdr:row>43</xdr:row>
      <xdr:rowOff>161925</xdr:rowOff>
    </xdr:to>
    <xdr:sp macro="" textlink="">
      <xdr:nvSpPr>
        <xdr:cNvPr id="37" name="Line 14"/>
        <xdr:cNvSpPr>
          <a:spLocks noChangeShapeType="1"/>
        </xdr:cNvSpPr>
      </xdr:nvSpPr>
      <xdr:spPr bwMode="auto">
        <a:xfrm>
          <a:off x="9039225" y="1110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514350</xdr:colOff>
      <xdr:row>44</xdr:row>
      <xdr:rowOff>171450</xdr:rowOff>
    </xdr:from>
    <xdr:to>
      <xdr:col>6</xdr:col>
      <xdr:colOff>876300</xdr:colOff>
      <xdr:row>44</xdr:row>
      <xdr:rowOff>171450</xdr:rowOff>
    </xdr:to>
    <xdr:sp macro="" textlink="">
      <xdr:nvSpPr>
        <xdr:cNvPr id="38" name="Line 15"/>
        <xdr:cNvSpPr>
          <a:spLocks noChangeShapeType="1"/>
        </xdr:cNvSpPr>
      </xdr:nvSpPr>
      <xdr:spPr bwMode="auto">
        <a:xfrm>
          <a:off x="8201025" y="113728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44</xdr:row>
      <xdr:rowOff>161925</xdr:rowOff>
    </xdr:from>
    <xdr:to>
      <xdr:col>7</xdr:col>
      <xdr:colOff>0</xdr:colOff>
      <xdr:row>44</xdr:row>
      <xdr:rowOff>161925</xdr:rowOff>
    </xdr:to>
    <xdr:sp macro="" textlink="">
      <xdr:nvSpPr>
        <xdr:cNvPr id="39" name="Line 16"/>
        <xdr:cNvSpPr>
          <a:spLocks noChangeShapeType="1"/>
        </xdr:cNvSpPr>
      </xdr:nvSpPr>
      <xdr:spPr bwMode="auto">
        <a:xfrm>
          <a:off x="9039225" y="1136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514350</xdr:colOff>
      <xdr:row>44</xdr:row>
      <xdr:rowOff>171450</xdr:rowOff>
    </xdr:from>
    <xdr:to>
      <xdr:col>8</xdr:col>
      <xdr:colOff>876300</xdr:colOff>
      <xdr:row>44</xdr:row>
      <xdr:rowOff>171450</xdr:rowOff>
    </xdr:to>
    <xdr:sp macro="" textlink="">
      <xdr:nvSpPr>
        <xdr:cNvPr id="40" name="Line 17"/>
        <xdr:cNvSpPr>
          <a:spLocks noChangeShapeType="1"/>
        </xdr:cNvSpPr>
      </xdr:nvSpPr>
      <xdr:spPr bwMode="auto">
        <a:xfrm>
          <a:off x="10344150" y="113728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44</xdr:row>
      <xdr:rowOff>161925</xdr:rowOff>
    </xdr:from>
    <xdr:to>
      <xdr:col>9</xdr:col>
      <xdr:colOff>0</xdr:colOff>
      <xdr:row>44</xdr:row>
      <xdr:rowOff>161925</xdr:rowOff>
    </xdr:to>
    <xdr:sp macro="" textlink="">
      <xdr:nvSpPr>
        <xdr:cNvPr id="41" name="Line 18"/>
        <xdr:cNvSpPr>
          <a:spLocks noChangeShapeType="1"/>
        </xdr:cNvSpPr>
      </xdr:nvSpPr>
      <xdr:spPr bwMode="auto">
        <a:xfrm>
          <a:off x="11334750" y="1136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514350</xdr:colOff>
      <xdr:row>44</xdr:row>
      <xdr:rowOff>171450</xdr:rowOff>
    </xdr:from>
    <xdr:to>
      <xdr:col>10</xdr:col>
      <xdr:colOff>714375</xdr:colOff>
      <xdr:row>44</xdr:row>
      <xdr:rowOff>171450</xdr:rowOff>
    </xdr:to>
    <xdr:sp macro="" textlink="">
      <xdr:nvSpPr>
        <xdr:cNvPr id="42" name="Line 19"/>
        <xdr:cNvSpPr>
          <a:spLocks noChangeShapeType="1"/>
        </xdr:cNvSpPr>
      </xdr:nvSpPr>
      <xdr:spPr bwMode="auto">
        <a:xfrm>
          <a:off x="12620625" y="113728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161925</xdr:rowOff>
    </xdr:from>
    <xdr:to>
      <xdr:col>11</xdr:col>
      <xdr:colOff>0</xdr:colOff>
      <xdr:row>44</xdr:row>
      <xdr:rowOff>161925</xdr:rowOff>
    </xdr:to>
    <xdr:sp macro="" textlink="">
      <xdr:nvSpPr>
        <xdr:cNvPr id="43" name="Line 20"/>
        <xdr:cNvSpPr>
          <a:spLocks noChangeShapeType="1"/>
        </xdr:cNvSpPr>
      </xdr:nvSpPr>
      <xdr:spPr bwMode="auto">
        <a:xfrm>
          <a:off x="13535025" y="1136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44</xdr:row>
      <xdr:rowOff>171450</xdr:rowOff>
    </xdr:from>
    <xdr:to>
      <xdr:col>12</xdr:col>
      <xdr:colOff>714375</xdr:colOff>
      <xdr:row>44</xdr:row>
      <xdr:rowOff>171450</xdr:rowOff>
    </xdr:to>
    <xdr:sp macro="" textlink="">
      <xdr:nvSpPr>
        <xdr:cNvPr id="44" name="Line 21"/>
        <xdr:cNvSpPr>
          <a:spLocks noChangeShapeType="1"/>
        </xdr:cNvSpPr>
      </xdr:nvSpPr>
      <xdr:spPr bwMode="auto">
        <a:xfrm>
          <a:off x="14830425" y="113728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44</xdr:row>
      <xdr:rowOff>161925</xdr:rowOff>
    </xdr:from>
    <xdr:to>
      <xdr:col>13</xdr:col>
      <xdr:colOff>0</xdr:colOff>
      <xdr:row>44</xdr:row>
      <xdr:rowOff>161925</xdr:rowOff>
    </xdr:to>
    <xdr:sp macro="" textlink="">
      <xdr:nvSpPr>
        <xdr:cNvPr id="45" name="Line 22"/>
        <xdr:cNvSpPr>
          <a:spLocks noChangeShapeType="1"/>
        </xdr:cNvSpPr>
      </xdr:nvSpPr>
      <xdr:spPr bwMode="auto">
        <a:xfrm>
          <a:off x="15763875" y="1136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43</xdr:row>
      <xdr:rowOff>171450</xdr:rowOff>
    </xdr:from>
    <xdr:to>
      <xdr:col>3</xdr:col>
      <xdr:colOff>866775</xdr:colOff>
      <xdr:row>43</xdr:row>
      <xdr:rowOff>171450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200650" y="106108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43</xdr:row>
      <xdr:rowOff>161925</xdr:rowOff>
    </xdr:from>
    <xdr:to>
      <xdr:col>4</xdr:col>
      <xdr:colOff>0</xdr:colOff>
      <xdr:row>43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191250" y="1060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42</xdr:row>
      <xdr:rowOff>161925</xdr:rowOff>
    </xdr:from>
    <xdr:to>
      <xdr:col>7</xdr:col>
      <xdr:colOff>0</xdr:colOff>
      <xdr:row>42</xdr:row>
      <xdr:rowOff>161925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9677400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514350</xdr:colOff>
      <xdr:row>43</xdr:row>
      <xdr:rowOff>171450</xdr:rowOff>
    </xdr:from>
    <xdr:to>
      <xdr:col>6</xdr:col>
      <xdr:colOff>876300</xdr:colOff>
      <xdr:row>43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696325" y="106108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43</xdr:row>
      <xdr:rowOff>161925</xdr:rowOff>
    </xdr:from>
    <xdr:to>
      <xdr:col>7</xdr:col>
      <xdr:colOff>0</xdr:colOff>
      <xdr:row>43</xdr:row>
      <xdr:rowOff>161925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9677400" y="1060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514350</xdr:colOff>
      <xdr:row>43</xdr:row>
      <xdr:rowOff>171450</xdr:rowOff>
    </xdr:from>
    <xdr:to>
      <xdr:col>8</xdr:col>
      <xdr:colOff>876300</xdr:colOff>
      <xdr:row>43</xdr:row>
      <xdr:rowOff>171450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0858500" y="106108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43</xdr:row>
      <xdr:rowOff>161925</xdr:rowOff>
    </xdr:from>
    <xdr:to>
      <xdr:col>9</xdr:col>
      <xdr:colOff>0</xdr:colOff>
      <xdr:row>43</xdr:row>
      <xdr:rowOff>161925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1839575" y="1060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514350</xdr:colOff>
      <xdr:row>43</xdr:row>
      <xdr:rowOff>171450</xdr:rowOff>
    </xdr:from>
    <xdr:to>
      <xdr:col>10</xdr:col>
      <xdr:colOff>714375</xdr:colOff>
      <xdr:row>43</xdr:row>
      <xdr:rowOff>171450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3020675" y="106108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43</xdr:row>
      <xdr:rowOff>161925</xdr:rowOff>
    </xdr:from>
    <xdr:to>
      <xdr:col>11</xdr:col>
      <xdr:colOff>0</xdr:colOff>
      <xdr:row>43</xdr:row>
      <xdr:rowOff>161925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4001750" y="1060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43</xdr:row>
      <xdr:rowOff>171450</xdr:rowOff>
    </xdr:from>
    <xdr:to>
      <xdr:col>12</xdr:col>
      <xdr:colOff>714375</xdr:colOff>
      <xdr:row>43</xdr:row>
      <xdr:rowOff>171450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5182850" y="106108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43</xdr:row>
      <xdr:rowOff>161925</xdr:rowOff>
    </xdr:from>
    <xdr:to>
      <xdr:col>13</xdr:col>
      <xdr:colOff>0</xdr:colOff>
      <xdr:row>43</xdr:row>
      <xdr:rowOff>161925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6163925" y="1060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504825</xdr:colOff>
      <xdr:row>43</xdr:row>
      <xdr:rowOff>171450</xdr:rowOff>
    </xdr:from>
    <xdr:to>
      <xdr:col>3</xdr:col>
      <xdr:colOff>866775</xdr:colOff>
      <xdr:row>43</xdr:row>
      <xdr:rowOff>171450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5200650" y="106108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43</xdr:row>
      <xdr:rowOff>161925</xdr:rowOff>
    </xdr:from>
    <xdr:to>
      <xdr:col>4</xdr:col>
      <xdr:colOff>0</xdr:colOff>
      <xdr:row>43</xdr:row>
      <xdr:rowOff>161925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6191250" y="1060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42</xdr:row>
      <xdr:rowOff>161925</xdr:rowOff>
    </xdr:from>
    <xdr:to>
      <xdr:col>7</xdr:col>
      <xdr:colOff>0</xdr:colOff>
      <xdr:row>42</xdr:row>
      <xdr:rowOff>161925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9677400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6</xdr:row>
      <xdr:rowOff>0</xdr:rowOff>
    </xdr:from>
    <xdr:to>
      <xdr:col>6</xdr:col>
      <xdr:colOff>685800</xdr:colOff>
      <xdr:row>6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8505825" y="92392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43</xdr:row>
      <xdr:rowOff>161925</xdr:rowOff>
    </xdr:from>
    <xdr:to>
      <xdr:col>7</xdr:col>
      <xdr:colOff>0</xdr:colOff>
      <xdr:row>43</xdr:row>
      <xdr:rowOff>161925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9677400" y="1060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514350</xdr:colOff>
      <xdr:row>43</xdr:row>
      <xdr:rowOff>171450</xdr:rowOff>
    </xdr:from>
    <xdr:to>
      <xdr:col>8</xdr:col>
      <xdr:colOff>876300</xdr:colOff>
      <xdr:row>43</xdr:row>
      <xdr:rowOff>171450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>
          <a:off x="10858500" y="106108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43</xdr:row>
      <xdr:rowOff>161925</xdr:rowOff>
    </xdr:from>
    <xdr:to>
      <xdr:col>9</xdr:col>
      <xdr:colOff>0</xdr:colOff>
      <xdr:row>43</xdr:row>
      <xdr:rowOff>161925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11839575" y="1060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514350</xdr:colOff>
      <xdr:row>43</xdr:row>
      <xdr:rowOff>171450</xdr:rowOff>
    </xdr:from>
    <xdr:to>
      <xdr:col>10</xdr:col>
      <xdr:colOff>714375</xdr:colOff>
      <xdr:row>43</xdr:row>
      <xdr:rowOff>171450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13020675" y="106108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43</xdr:row>
      <xdr:rowOff>161925</xdr:rowOff>
    </xdr:from>
    <xdr:to>
      <xdr:col>11</xdr:col>
      <xdr:colOff>0</xdr:colOff>
      <xdr:row>43</xdr:row>
      <xdr:rowOff>161925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14001750" y="1060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43</xdr:row>
      <xdr:rowOff>171450</xdr:rowOff>
    </xdr:from>
    <xdr:to>
      <xdr:col>12</xdr:col>
      <xdr:colOff>714375</xdr:colOff>
      <xdr:row>43</xdr:row>
      <xdr:rowOff>171450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15182850" y="106108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43</xdr:row>
      <xdr:rowOff>161925</xdr:rowOff>
    </xdr:from>
    <xdr:to>
      <xdr:col>13</xdr:col>
      <xdr:colOff>0</xdr:colOff>
      <xdr:row>43</xdr:row>
      <xdr:rowOff>161925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16163925" y="1060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43</xdr:row>
      <xdr:rowOff>171450</xdr:rowOff>
    </xdr:from>
    <xdr:to>
      <xdr:col>3</xdr:col>
      <xdr:colOff>866775</xdr:colOff>
      <xdr:row>43</xdr:row>
      <xdr:rowOff>171450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38675" y="111823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43</xdr:row>
      <xdr:rowOff>161925</xdr:rowOff>
    </xdr:from>
    <xdr:to>
      <xdr:col>4</xdr:col>
      <xdr:colOff>0</xdr:colOff>
      <xdr:row>43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12445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42</xdr:row>
      <xdr:rowOff>161925</xdr:rowOff>
    </xdr:from>
    <xdr:to>
      <xdr:col>7</xdr:col>
      <xdr:colOff>0</xdr:colOff>
      <xdr:row>42</xdr:row>
      <xdr:rowOff>161925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86765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514350</xdr:colOff>
      <xdr:row>43</xdr:row>
      <xdr:rowOff>171450</xdr:rowOff>
    </xdr:from>
    <xdr:to>
      <xdr:col>6</xdr:col>
      <xdr:colOff>876300</xdr:colOff>
      <xdr:row>43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324725" y="111823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43</xdr:row>
      <xdr:rowOff>161925</xdr:rowOff>
    </xdr:from>
    <xdr:to>
      <xdr:col>7</xdr:col>
      <xdr:colOff>0</xdr:colOff>
      <xdr:row>43</xdr:row>
      <xdr:rowOff>161925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86765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514350</xdr:colOff>
      <xdr:row>43</xdr:row>
      <xdr:rowOff>171450</xdr:rowOff>
    </xdr:from>
    <xdr:to>
      <xdr:col>8</xdr:col>
      <xdr:colOff>876300</xdr:colOff>
      <xdr:row>43</xdr:row>
      <xdr:rowOff>171450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9048750" y="111823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43</xdr:row>
      <xdr:rowOff>161925</xdr:rowOff>
    </xdr:from>
    <xdr:to>
      <xdr:col>9</xdr:col>
      <xdr:colOff>0</xdr:colOff>
      <xdr:row>43</xdr:row>
      <xdr:rowOff>161925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9572625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514350</xdr:colOff>
      <xdr:row>43</xdr:row>
      <xdr:rowOff>171450</xdr:rowOff>
    </xdr:from>
    <xdr:to>
      <xdr:col>10</xdr:col>
      <xdr:colOff>714375</xdr:colOff>
      <xdr:row>43</xdr:row>
      <xdr:rowOff>171450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0753725" y="111823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43</xdr:row>
      <xdr:rowOff>161925</xdr:rowOff>
    </xdr:from>
    <xdr:to>
      <xdr:col>11</xdr:col>
      <xdr:colOff>0</xdr:colOff>
      <xdr:row>43</xdr:row>
      <xdr:rowOff>161925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25855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43</xdr:row>
      <xdr:rowOff>171450</xdr:rowOff>
    </xdr:from>
    <xdr:to>
      <xdr:col>12</xdr:col>
      <xdr:colOff>714375</xdr:colOff>
      <xdr:row>43</xdr:row>
      <xdr:rowOff>171450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2439650" y="111823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43</xdr:row>
      <xdr:rowOff>161925</xdr:rowOff>
    </xdr:from>
    <xdr:to>
      <xdr:col>13</xdr:col>
      <xdr:colOff>0</xdr:colOff>
      <xdr:row>43</xdr:row>
      <xdr:rowOff>161925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289685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504825</xdr:colOff>
      <xdr:row>43</xdr:row>
      <xdr:rowOff>171450</xdr:rowOff>
    </xdr:from>
    <xdr:to>
      <xdr:col>3</xdr:col>
      <xdr:colOff>866775</xdr:colOff>
      <xdr:row>43</xdr:row>
      <xdr:rowOff>171450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4638675" y="111823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43</xdr:row>
      <xdr:rowOff>161925</xdr:rowOff>
    </xdr:from>
    <xdr:to>
      <xdr:col>4</xdr:col>
      <xdr:colOff>0</xdr:colOff>
      <xdr:row>43</xdr:row>
      <xdr:rowOff>161925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512445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42</xdr:row>
      <xdr:rowOff>161925</xdr:rowOff>
    </xdr:from>
    <xdr:to>
      <xdr:col>7</xdr:col>
      <xdr:colOff>0</xdr:colOff>
      <xdr:row>42</xdr:row>
      <xdr:rowOff>161925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786765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6</xdr:row>
      <xdr:rowOff>0</xdr:rowOff>
    </xdr:from>
    <xdr:to>
      <xdr:col>6</xdr:col>
      <xdr:colOff>685800</xdr:colOff>
      <xdr:row>6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7134225" y="15049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43</xdr:row>
      <xdr:rowOff>161925</xdr:rowOff>
    </xdr:from>
    <xdr:to>
      <xdr:col>7</xdr:col>
      <xdr:colOff>0</xdr:colOff>
      <xdr:row>43</xdr:row>
      <xdr:rowOff>161925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786765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514350</xdr:colOff>
      <xdr:row>43</xdr:row>
      <xdr:rowOff>171450</xdr:rowOff>
    </xdr:from>
    <xdr:to>
      <xdr:col>8</xdr:col>
      <xdr:colOff>876300</xdr:colOff>
      <xdr:row>43</xdr:row>
      <xdr:rowOff>171450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>
          <a:off x="9048750" y="111823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43</xdr:row>
      <xdr:rowOff>161925</xdr:rowOff>
    </xdr:from>
    <xdr:to>
      <xdr:col>9</xdr:col>
      <xdr:colOff>0</xdr:colOff>
      <xdr:row>43</xdr:row>
      <xdr:rowOff>161925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9572625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514350</xdr:colOff>
      <xdr:row>43</xdr:row>
      <xdr:rowOff>171450</xdr:rowOff>
    </xdr:from>
    <xdr:to>
      <xdr:col>10</xdr:col>
      <xdr:colOff>714375</xdr:colOff>
      <xdr:row>43</xdr:row>
      <xdr:rowOff>171450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10753725" y="111823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43</xdr:row>
      <xdr:rowOff>161925</xdr:rowOff>
    </xdr:from>
    <xdr:to>
      <xdr:col>11</xdr:col>
      <xdr:colOff>0</xdr:colOff>
      <xdr:row>43</xdr:row>
      <xdr:rowOff>161925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1125855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43</xdr:row>
      <xdr:rowOff>171450</xdr:rowOff>
    </xdr:from>
    <xdr:to>
      <xdr:col>12</xdr:col>
      <xdr:colOff>714375</xdr:colOff>
      <xdr:row>43</xdr:row>
      <xdr:rowOff>171450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12439650" y="111823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43</xdr:row>
      <xdr:rowOff>161925</xdr:rowOff>
    </xdr:from>
    <xdr:to>
      <xdr:col>13</xdr:col>
      <xdr:colOff>0</xdr:colOff>
      <xdr:row>43</xdr:row>
      <xdr:rowOff>161925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1289685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43</xdr:row>
      <xdr:rowOff>161925</xdr:rowOff>
    </xdr:from>
    <xdr:to>
      <xdr:col>4</xdr:col>
      <xdr:colOff>0</xdr:colOff>
      <xdr:row>43</xdr:row>
      <xdr:rowOff>161925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5410200" y="1196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42</xdr:row>
      <xdr:rowOff>161925</xdr:rowOff>
    </xdr:from>
    <xdr:to>
      <xdr:col>7</xdr:col>
      <xdr:colOff>0</xdr:colOff>
      <xdr:row>42</xdr:row>
      <xdr:rowOff>161925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8839200" y="1168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43</xdr:row>
      <xdr:rowOff>161925</xdr:rowOff>
    </xdr:from>
    <xdr:to>
      <xdr:col>7</xdr:col>
      <xdr:colOff>0</xdr:colOff>
      <xdr:row>43</xdr:row>
      <xdr:rowOff>161925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8839200" y="1196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43</xdr:row>
      <xdr:rowOff>161925</xdr:rowOff>
    </xdr:from>
    <xdr:to>
      <xdr:col>9</xdr:col>
      <xdr:colOff>0</xdr:colOff>
      <xdr:row>43</xdr:row>
      <xdr:rowOff>161925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10868025" y="1196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43</xdr:row>
      <xdr:rowOff>161925</xdr:rowOff>
    </xdr:from>
    <xdr:to>
      <xdr:col>11</xdr:col>
      <xdr:colOff>0</xdr:colOff>
      <xdr:row>43</xdr:row>
      <xdr:rowOff>161925</xdr:rowOff>
    </xdr:to>
    <xdr:sp macro="" textlink="">
      <xdr:nvSpPr>
        <xdr:cNvPr id="6" name="Line 9"/>
        <xdr:cNvSpPr>
          <a:spLocks noChangeShapeType="1"/>
        </xdr:cNvSpPr>
      </xdr:nvSpPr>
      <xdr:spPr bwMode="auto">
        <a:xfrm>
          <a:off x="12973050" y="1196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43</xdr:row>
      <xdr:rowOff>161925</xdr:rowOff>
    </xdr:from>
    <xdr:to>
      <xdr:col>13</xdr:col>
      <xdr:colOff>0</xdr:colOff>
      <xdr:row>43</xdr:row>
      <xdr:rowOff>161925</xdr:rowOff>
    </xdr:to>
    <xdr:sp macro="" textlink="">
      <xdr:nvSpPr>
        <xdr:cNvPr id="7" name="Line 11"/>
        <xdr:cNvSpPr>
          <a:spLocks noChangeShapeType="1"/>
        </xdr:cNvSpPr>
      </xdr:nvSpPr>
      <xdr:spPr bwMode="auto">
        <a:xfrm>
          <a:off x="15078075" y="1196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43</xdr:row>
      <xdr:rowOff>161925</xdr:rowOff>
    </xdr:from>
    <xdr:to>
      <xdr:col>4</xdr:col>
      <xdr:colOff>0</xdr:colOff>
      <xdr:row>43</xdr:row>
      <xdr:rowOff>161925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5410200" y="1196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42</xdr:row>
      <xdr:rowOff>161925</xdr:rowOff>
    </xdr:from>
    <xdr:to>
      <xdr:col>7</xdr:col>
      <xdr:colOff>0</xdr:colOff>
      <xdr:row>42</xdr:row>
      <xdr:rowOff>161925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8839200" y="1168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6</xdr:row>
      <xdr:rowOff>0</xdr:rowOff>
    </xdr:from>
    <xdr:to>
      <xdr:col>6</xdr:col>
      <xdr:colOff>685800</xdr:colOff>
      <xdr:row>6</xdr:row>
      <xdr:rowOff>0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7839075" y="15811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43</xdr:row>
      <xdr:rowOff>161925</xdr:rowOff>
    </xdr:from>
    <xdr:to>
      <xdr:col>7</xdr:col>
      <xdr:colOff>0</xdr:colOff>
      <xdr:row>43</xdr:row>
      <xdr:rowOff>161925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>
          <a:off x="8839200" y="1196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43</xdr:row>
      <xdr:rowOff>161925</xdr:rowOff>
    </xdr:from>
    <xdr:to>
      <xdr:col>9</xdr:col>
      <xdr:colOff>0</xdr:colOff>
      <xdr:row>43</xdr:row>
      <xdr:rowOff>161925</xdr:rowOff>
    </xdr:to>
    <xdr:sp macro="" textlink="">
      <xdr:nvSpPr>
        <xdr:cNvPr id="12" name="Line 18"/>
        <xdr:cNvSpPr>
          <a:spLocks noChangeShapeType="1"/>
        </xdr:cNvSpPr>
      </xdr:nvSpPr>
      <xdr:spPr bwMode="auto">
        <a:xfrm>
          <a:off x="10868025" y="1196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43</xdr:row>
      <xdr:rowOff>161925</xdr:rowOff>
    </xdr:from>
    <xdr:to>
      <xdr:col>11</xdr:col>
      <xdr:colOff>0</xdr:colOff>
      <xdr:row>43</xdr:row>
      <xdr:rowOff>161925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12973050" y="1196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43</xdr:row>
      <xdr:rowOff>161925</xdr:rowOff>
    </xdr:from>
    <xdr:to>
      <xdr:col>13</xdr:col>
      <xdr:colOff>0</xdr:colOff>
      <xdr:row>43</xdr:row>
      <xdr:rowOff>161925</xdr:rowOff>
    </xdr:to>
    <xdr:sp macro="" textlink="">
      <xdr:nvSpPr>
        <xdr:cNvPr id="14" name="Line 22"/>
        <xdr:cNvSpPr>
          <a:spLocks noChangeShapeType="1"/>
        </xdr:cNvSpPr>
      </xdr:nvSpPr>
      <xdr:spPr bwMode="auto">
        <a:xfrm>
          <a:off x="15078075" y="1196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323850</xdr:colOff>
      <xdr:row>6</xdr:row>
      <xdr:rowOff>0</xdr:rowOff>
    </xdr:from>
    <xdr:to>
      <xdr:col>10</xdr:col>
      <xdr:colOff>685800</xdr:colOff>
      <xdr:row>6</xdr:row>
      <xdr:rowOff>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11858625" y="15811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43</xdr:row>
      <xdr:rowOff>161925</xdr:rowOff>
    </xdr:from>
    <xdr:to>
      <xdr:col>4</xdr:col>
      <xdr:colOff>0</xdr:colOff>
      <xdr:row>43</xdr:row>
      <xdr:rowOff>161925</xdr:rowOff>
    </xdr:to>
    <xdr:sp macro="" textlink="">
      <xdr:nvSpPr>
        <xdr:cNvPr id="16" name="Line 2"/>
        <xdr:cNvSpPr>
          <a:spLocks noChangeShapeType="1"/>
        </xdr:cNvSpPr>
      </xdr:nvSpPr>
      <xdr:spPr bwMode="auto">
        <a:xfrm>
          <a:off x="5410200" y="1196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42</xdr:row>
      <xdr:rowOff>161925</xdr:rowOff>
    </xdr:from>
    <xdr:to>
      <xdr:col>7</xdr:col>
      <xdr:colOff>0</xdr:colOff>
      <xdr:row>42</xdr:row>
      <xdr:rowOff>161925</xdr:rowOff>
    </xdr:to>
    <xdr:sp macro="" textlink="">
      <xdr:nvSpPr>
        <xdr:cNvPr id="17" name="Line 3"/>
        <xdr:cNvSpPr>
          <a:spLocks noChangeShapeType="1"/>
        </xdr:cNvSpPr>
      </xdr:nvSpPr>
      <xdr:spPr bwMode="auto">
        <a:xfrm>
          <a:off x="8839200" y="1168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43</xdr:row>
      <xdr:rowOff>161925</xdr:rowOff>
    </xdr:from>
    <xdr:to>
      <xdr:col>7</xdr:col>
      <xdr:colOff>0</xdr:colOff>
      <xdr:row>43</xdr:row>
      <xdr:rowOff>161925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839200" y="1196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43</xdr:row>
      <xdr:rowOff>161925</xdr:rowOff>
    </xdr:from>
    <xdr:to>
      <xdr:col>9</xdr:col>
      <xdr:colOff>0</xdr:colOff>
      <xdr:row>43</xdr:row>
      <xdr:rowOff>161925</xdr:rowOff>
    </xdr:to>
    <xdr:sp macro="" textlink="">
      <xdr:nvSpPr>
        <xdr:cNvPr id="19" name="Line 7"/>
        <xdr:cNvSpPr>
          <a:spLocks noChangeShapeType="1"/>
        </xdr:cNvSpPr>
      </xdr:nvSpPr>
      <xdr:spPr bwMode="auto">
        <a:xfrm>
          <a:off x="10868025" y="1196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43</xdr:row>
      <xdr:rowOff>161925</xdr:rowOff>
    </xdr:from>
    <xdr:to>
      <xdr:col>11</xdr:col>
      <xdr:colOff>0</xdr:colOff>
      <xdr:row>43</xdr:row>
      <xdr:rowOff>161925</xdr:rowOff>
    </xdr:to>
    <xdr:sp macro="" textlink="">
      <xdr:nvSpPr>
        <xdr:cNvPr id="20" name="Line 9"/>
        <xdr:cNvSpPr>
          <a:spLocks noChangeShapeType="1"/>
        </xdr:cNvSpPr>
      </xdr:nvSpPr>
      <xdr:spPr bwMode="auto">
        <a:xfrm>
          <a:off x="12973050" y="1196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43</xdr:row>
      <xdr:rowOff>161925</xdr:rowOff>
    </xdr:from>
    <xdr:to>
      <xdr:col>13</xdr:col>
      <xdr:colOff>0</xdr:colOff>
      <xdr:row>43</xdr:row>
      <xdr:rowOff>161925</xdr:rowOff>
    </xdr:to>
    <xdr:sp macro="" textlink="">
      <xdr:nvSpPr>
        <xdr:cNvPr id="21" name="Line 11"/>
        <xdr:cNvSpPr>
          <a:spLocks noChangeShapeType="1"/>
        </xdr:cNvSpPr>
      </xdr:nvSpPr>
      <xdr:spPr bwMode="auto">
        <a:xfrm>
          <a:off x="15078075" y="1196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43</xdr:row>
      <xdr:rowOff>161925</xdr:rowOff>
    </xdr:from>
    <xdr:to>
      <xdr:col>4</xdr:col>
      <xdr:colOff>0</xdr:colOff>
      <xdr:row>43</xdr:row>
      <xdr:rowOff>161925</xdr:rowOff>
    </xdr:to>
    <xdr:sp macro="" textlink="">
      <xdr:nvSpPr>
        <xdr:cNvPr id="22" name="Line 13"/>
        <xdr:cNvSpPr>
          <a:spLocks noChangeShapeType="1"/>
        </xdr:cNvSpPr>
      </xdr:nvSpPr>
      <xdr:spPr bwMode="auto">
        <a:xfrm>
          <a:off x="5410200" y="1196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42</xdr:row>
      <xdr:rowOff>161925</xdr:rowOff>
    </xdr:from>
    <xdr:to>
      <xdr:col>7</xdr:col>
      <xdr:colOff>0</xdr:colOff>
      <xdr:row>42</xdr:row>
      <xdr:rowOff>161925</xdr:rowOff>
    </xdr:to>
    <xdr:sp macro="" textlink="">
      <xdr:nvSpPr>
        <xdr:cNvPr id="23" name="Line 14"/>
        <xdr:cNvSpPr>
          <a:spLocks noChangeShapeType="1"/>
        </xdr:cNvSpPr>
      </xdr:nvSpPr>
      <xdr:spPr bwMode="auto">
        <a:xfrm>
          <a:off x="8839200" y="1168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6</xdr:row>
      <xdr:rowOff>0</xdr:rowOff>
    </xdr:from>
    <xdr:to>
      <xdr:col>6</xdr:col>
      <xdr:colOff>685800</xdr:colOff>
      <xdr:row>6</xdr:row>
      <xdr:rowOff>0</xdr:rowOff>
    </xdr:to>
    <xdr:sp macro="" textlink="">
      <xdr:nvSpPr>
        <xdr:cNvPr id="24" name="Line 15"/>
        <xdr:cNvSpPr>
          <a:spLocks noChangeShapeType="1"/>
        </xdr:cNvSpPr>
      </xdr:nvSpPr>
      <xdr:spPr bwMode="auto">
        <a:xfrm>
          <a:off x="7839075" y="15811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43</xdr:row>
      <xdr:rowOff>161925</xdr:rowOff>
    </xdr:from>
    <xdr:to>
      <xdr:col>7</xdr:col>
      <xdr:colOff>0</xdr:colOff>
      <xdr:row>43</xdr:row>
      <xdr:rowOff>161925</xdr:rowOff>
    </xdr:to>
    <xdr:sp macro="" textlink="">
      <xdr:nvSpPr>
        <xdr:cNvPr id="25" name="Line 16"/>
        <xdr:cNvSpPr>
          <a:spLocks noChangeShapeType="1"/>
        </xdr:cNvSpPr>
      </xdr:nvSpPr>
      <xdr:spPr bwMode="auto">
        <a:xfrm>
          <a:off x="8839200" y="1196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43</xdr:row>
      <xdr:rowOff>161925</xdr:rowOff>
    </xdr:from>
    <xdr:to>
      <xdr:col>9</xdr:col>
      <xdr:colOff>0</xdr:colOff>
      <xdr:row>43</xdr:row>
      <xdr:rowOff>161925</xdr:rowOff>
    </xdr:to>
    <xdr:sp macro="" textlink="">
      <xdr:nvSpPr>
        <xdr:cNvPr id="26" name="Line 18"/>
        <xdr:cNvSpPr>
          <a:spLocks noChangeShapeType="1"/>
        </xdr:cNvSpPr>
      </xdr:nvSpPr>
      <xdr:spPr bwMode="auto">
        <a:xfrm>
          <a:off x="10868025" y="1196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43</xdr:row>
      <xdr:rowOff>161925</xdr:rowOff>
    </xdr:from>
    <xdr:to>
      <xdr:col>11</xdr:col>
      <xdr:colOff>0</xdr:colOff>
      <xdr:row>43</xdr:row>
      <xdr:rowOff>161925</xdr:rowOff>
    </xdr:to>
    <xdr:sp macro="" textlink="">
      <xdr:nvSpPr>
        <xdr:cNvPr id="27" name="Line 20"/>
        <xdr:cNvSpPr>
          <a:spLocks noChangeShapeType="1"/>
        </xdr:cNvSpPr>
      </xdr:nvSpPr>
      <xdr:spPr bwMode="auto">
        <a:xfrm>
          <a:off x="12973050" y="1196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43</xdr:row>
      <xdr:rowOff>161925</xdr:rowOff>
    </xdr:from>
    <xdr:to>
      <xdr:col>13</xdr:col>
      <xdr:colOff>0</xdr:colOff>
      <xdr:row>43</xdr:row>
      <xdr:rowOff>161925</xdr:rowOff>
    </xdr:to>
    <xdr:sp macro="" textlink="">
      <xdr:nvSpPr>
        <xdr:cNvPr id="28" name="Line 22"/>
        <xdr:cNvSpPr>
          <a:spLocks noChangeShapeType="1"/>
        </xdr:cNvSpPr>
      </xdr:nvSpPr>
      <xdr:spPr bwMode="auto">
        <a:xfrm>
          <a:off x="15078075" y="1196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323850</xdr:colOff>
      <xdr:row>6</xdr:row>
      <xdr:rowOff>0</xdr:rowOff>
    </xdr:from>
    <xdr:to>
      <xdr:col>10</xdr:col>
      <xdr:colOff>685800</xdr:colOff>
      <xdr:row>6</xdr:row>
      <xdr:rowOff>0</xdr:rowOff>
    </xdr:to>
    <xdr:sp macro="" textlink="">
      <xdr:nvSpPr>
        <xdr:cNvPr id="29" name="Line 15"/>
        <xdr:cNvSpPr>
          <a:spLocks noChangeShapeType="1"/>
        </xdr:cNvSpPr>
      </xdr:nvSpPr>
      <xdr:spPr bwMode="auto">
        <a:xfrm>
          <a:off x="11858625" y="15811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42</xdr:row>
      <xdr:rowOff>161925</xdr:rowOff>
    </xdr:from>
    <xdr:to>
      <xdr:col>10</xdr:col>
      <xdr:colOff>0</xdr:colOff>
      <xdr:row>42</xdr:row>
      <xdr:rowOff>161925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30851475" y="911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42</xdr:row>
      <xdr:rowOff>161925</xdr:rowOff>
    </xdr:from>
    <xdr:to>
      <xdr:col>10</xdr:col>
      <xdr:colOff>0</xdr:colOff>
      <xdr:row>42</xdr:row>
      <xdr:rowOff>161925</xdr:rowOff>
    </xdr:to>
    <xdr:sp macro="" textlink="">
      <xdr:nvSpPr>
        <xdr:cNvPr id="3" name="Line 14"/>
        <xdr:cNvSpPr>
          <a:spLocks noChangeShapeType="1"/>
        </xdr:cNvSpPr>
      </xdr:nvSpPr>
      <xdr:spPr bwMode="auto">
        <a:xfrm>
          <a:off x="30851475" y="911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42</xdr:row>
      <xdr:rowOff>161925</xdr:rowOff>
    </xdr:from>
    <xdr:to>
      <xdr:col>10</xdr:col>
      <xdr:colOff>0</xdr:colOff>
      <xdr:row>42</xdr:row>
      <xdr:rowOff>161925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0851475" y="911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42</xdr:row>
      <xdr:rowOff>161925</xdr:rowOff>
    </xdr:from>
    <xdr:to>
      <xdr:col>10</xdr:col>
      <xdr:colOff>0</xdr:colOff>
      <xdr:row>42</xdr:row>
      <xdr:rowOff>161925</xdr:rowOff>
    </xdr:to>
    <xdr:sp macro="" textlink="">
      <xdr:nvSpPr>
        <xdr:cNvPr id="5" name="Line 14"/>
        <xdr:cNvSpPr>
          <a:spLocks noChangeShapeType="1"/>
        </xdr:cNvSpPr>
      </xdr:nvSpPr>
      <xdr:spPr bwMode="auto">
        <a:xfrm>
          <a:off x="30851475" y="911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100</xdr:row>
      <xdr:rowOff>161925</xdr:rowOff>
    </xdr:from>
    <xdr:to>
      <xdr:col>10</xdr:col>
      <xdr:colOff>0</xdr:colOff>
      <xdr:row>100</xdr:row>
      <xdr:rowOff>161925</xdr:rowOff>
    </xdr:to>
    <xdr:sp macro="" textlink="">
      <xdr:nvSpPr>
        <xdr:cNvPr id="6" name="Line 3"/>
        <xdr:cNvSpPr>
          <a:spLocks noChangeShapeType="1"/>
        </xdr:cNvSpPr>
      </xdr:nvSpPr>
      <xdr:spPr bwMode="auto">
        <a:xfrm>
          <a:off x="6591300" y="839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100</xdr:row>
      <xdr:rowOff>161925</xdr:rowOff>
    </xdr:from>
    <xdr:to>
      <xdr:col>10</xdr:col>
      <xdr:colOff>0</xdr:colOff>
      <xdr:row>100</xdr:row>
      <xdr:rowOff>161925</xdr:rowOff>
    </xdr:to>
    <xdr:sp macro="" textlink="">
      <xdr:nvSpPr>
        <xdr:cNvPr id="7" name="Line 14"/>
        <xdr:cNvSpPr>
          <a:spLocks noChangeShapeType="1"/>
        </xdr:cNvSpPr>
      </xdr:nvSpPr>
      <xdr:spPr bwMode="auto">
        <a:xfrm>
          <a:off x="6591300" y="839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100</xdr:row>
      <xdr:rowOff>161925</xdr:rowOff>
    </xdr:from>
    <xdr:to>
      <xdr:col>10</xdr:col>
      <xdr:colOff>0</xdr:colOff>
      <xdr:row>100</xdr:row>
      <xdr:rowOff>161925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6591300" y="839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100</xdr:row>
      <xdr:rowOff>161925</xdr:rowOff>
    </xdr:from>
    <xdr:to>
      <xdr:col>10</xdr:col>
      <xdr:colOff>0</xdr:colOff>
      <xdr:row>100</xdr:row>
      <xdr:rowOff>161925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6591300" y="839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42</xdr:row>
      <xdr:rowOff>161925</xdr:rowOff>
    </xdr:from>
    <xdr:to>
      <xdr:col>10</xdr:col>
      <xdr:colOff>0</xdr:colOff>
      <xdr:row>42</xdr:row>
      <xdr:rowOff>161925</xdr:rowOff>
    </xdr:to>
    <xdr:sp macro="" textlink="">
      <xdr:nvSpPr>
        <xdr:cNvPr id="6" name="Line 3"/>
        <xdr:cNvSpPr>
          <a:spLocks noChangeShapeType="1"/>
        </xdr:cNvSpPr>
      </xdr:nvSpPr>
      <xdr:spPr bwMode="auto">
        <a:xfrm>
          <a:off x="32889825" y="911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42</xdr:row>
      <xdr:rowOff>161925</xdr:rowOff>
    </xdr:from>
    <xdr:to>
      <xdr:col>10</xdr:col>
      <xdr:colOff>0</xdr:colOff>
      <xdr:row>42</xdr:row>
      <xdr:rowOff>161925</xdr:rowOff>
    </xdr:to>
    <xdr:sp macro="" textlink="">
      <xdr:nvSpPr>
        <xdr:cNvPr id="7" name="Line 14"/>
        <xdr:cNvSpPr>
          <a:spLocks noChangeShapeType="1"/>
        </xdr:cNvSpPr>
      </xdr:nvSpPr>
      <xdr:spPr bwMode="auto">
        <a:xfrm>
          <a:off x="32889825" y="911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42</xdr:row>
      <xdr:rowOff>161925</xdr:rowOff>
    </xdr:from>
    <xdr:to>
      <xdr:col>10</xdr:col>
      <xdr:colOff>0</xdr:colOff>
      <xdr:row>42</xdr:row>
      <xdr:rowOff>161925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32889825" y="911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42</xdr:row>
      <xdr:rowOff>161925</xdr:rowOff>
    </xdr:from>
    <xdr:to>
      <xdr:col>10</xdr:col>
      <xdr:colOff>0</xdr:colOff>
      <xdr:row>42</xdr:row>
      <xdr:rowOff>161925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32889825" y="911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opLeftCell="A2" zoomScale="80" zoomScaleNormal="80" workbookViewId="0">
      <selection activeCell="G50" sqref="G50"/>
    </sheetView>
  </sheetViews>
  <sheetFormatPr defaultRowHeight="15" x14ac:dyDescent="0.25"/>
  <cols>
    <col min="1" max="1" width="6.7109375" customWidth="1"/>
    <col min="2" max="2" width="22.5703125" customWidth="1"/>
    <col min="3" max="3" width="14" customWidth="1"/>
    <col min="4" max="4" width="16.140625" bestFit="1" customWidth="1"/>
    <col min="5" max="5" width="10.85546875" customWidth="1"/>
    <col min="6" max="6" width="12.140625" bestFit="1" customWidth="1"/>
    <col min="7" max="7" width="16.140625" bestFit="1" customWidth="1"/>
    <col min="8" max="8" width="9.28515625" bestFit="1" customWidth="1"/>
    <col min="9" max="9" width="16.140625" bestFit="1" customWidth="1"/>
    <col min="10" max="10" width="9.28515625" bestFit="1" customWidth="1"/>
    <col min="11" max="11" width="16.140625" bestFit="1" customWidth="1"/>
    <col min="12" max="12" width="9.28515625" bestFit="1" customWidth="1"/>
    <col min="13" max="13" width="16.140625" bestFit="1" customWidth="1"/>
    <col min="14" max="14" width="9.28515625" bestFit="1" customWidth="1"/>
  </cols>
  <sheetData>
    <row r="1" spans="1:14" ht="15" customHeight="1" x14ac:dyDescent="0.25"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ht="19.5" customHeight="1" x14ac:dyDescent="0.25">
      <c r="A2" s="223" t="s">
        <v>89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</row>
    <row r="3" spans="1:14" ht="19.5" customHeight="1" x14ac:dyDescent="0.25">
      <c r="A3" s="103"/>
      <c r="B3" s="103"/>
      <c r="C3" s="103"/>
      <c r="D3" s="103"/>
      <c r="E3" s="223" t="s">
        <v>87</v>
      </c>
      <c r="F3" s="223"/>
      <c r="G3" s="223"/>
      <c r="H3" s="223"/>
      <c r="I3" s="223"/>
      <c r="J3" s="103"/>
      <c r="K3" s="103"/>
      <c r="L3" s="103"/>
      <c r="M3" s="103"/>
      <c r="N3" s="103"/>
    </row>
    <row r="4" spans="1:14" ht="15.75" hidden="1" customHeight="1" thickBot="1" x14ac:dyDescent="0.3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s="1" customFormat="1" ht="15.75" customHeight="1" thickBot="1" x14ac:dyDescent="0.3">
      <c r="A5" s="105"/>
      <c r="B5" s="105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4" ht="15.75" thickBot="1" x14ac:dyDescent="0.3">
      <c r="A6" s="228" t="s">
        <v>63</v>
      </c>
      <c r="B6" s="216" t="s">
        <v>64</v>
      </c>
      <c r="C6" s="210" t="s">
        <v>2</v>
      </c>
      <c r="D6" s="210"/>
      <c r="E6" s="211"/>
      <c r="F6" s="219" t="s">
        <v>65</v>
      </c>
      <c r="G6" s="219"/>
      <c r="H6" s="220"/>
      <c r="I6" s="210" t="s">
        <v>66</v>
      </c>
      <c r="J6" s="211"/>
      <c r="K6" s="210" t="s">
        <v>51</v>
      </c>
      <c r="L6" s="211"/>
      <c r="M6" s="210" t="s">
        <v>67</v>
      </c>
      <c r="N6" s="211"/>
    </row>
    <row r="7" spans="1:14" x14ac:dyDescent="0.25">
      <c r="A7" s="229"/>
      <c r="B7" s="217"/>
      <c r="C7" s="212" t="s">
        <v>77</v>
      </c>
      <c r="D7" s="214" t="s">
        <v>78</v>
      </c>
      <c r="E7" s="224" t="s">
        <v>69</v>
      </c>
      <c r="F7" s="212" t="s">
        <v>77</v>
      </c>
      <c r="G7" s="214" t="s">
        <v>78</v>
      </c>
      <c r="H7" s="224" t="s">
        <v>69</v>
      </c>
      <c r="I7" s="212" t="s">
        <v>78</v>
      </c>
      <c r="J7" s="224" t="s">
        <v>69</v>
      </c>
      <c r="K7" s="212" t="s">
        <v>78</v>
      </c>
      <c r="L7" s="224" t="s">
        <v>69</v>
      </c>
      <c r="M7" s="212" t="s">
        <v>78</v>
      </c>
      <c r="N7" s="224" t="s">
        <v>69</v>
      </c>
    </row>
    <row r="8" spans="1:14" ht="15.75" thickBot="1" x14ac:dyDescent="0.3">
      <c r="A8" s="230"/>
      <c r="B8" s="218"/>
      <c r="C8" s="213"/>
      <c r="D8" s="215"/>
      <c r="E8" s="225"/>
      <c r="F8" s="213"/>
      <c r="G8" s="215"/>
      <c r="H8" s="225"/>
      <c r="I8" s="213"/>
      <c r="J8" s="225"/>
      <c r="K8" s="213"/>
      <c r="L8" s="225"/>
      <c r="M8" s="213"/>
      <c r="N8" s="225"/>
    </row>
    <row r="9" spans="1:14" x14ac:dyDescent="0.25">
      <c r="A9" s="83">
        <v>1</v>
      </c>
      <c r="B9" s="84" t="s">
        <v>7</v>
      </c>
      <c r="C9" s="106">
        <v>1821.6</v>
      </c>
      <c r="D9" s="107">
        <v>1763052</v>
      </c>
      <c r="E9" s="108">
        <f>D9/C9*0.1</f>
        <v>96.785902503293812</v>
      </c>
      <c r="F9" s="106">
        <v>1553.3</v>
      </c>
      <c r="G9" s="107">
        <v>1543966</v>
      </c>
      <c r="H9" s="108">
        <f>G9/F9*0.1</f>
        <v>99.399085817292232</v>
      </c>
      <c r="I9" s="109">
        <v>1543859</v>
      </c>
      <c r="J9" s="110">
        <f>I9/F9*0.1</f>
        <v>99.392197257451883</v>
      </c>
      <c r="K9" s="107">
        <v>1560537</v>
      </c>
      <c r="L9" s="108">
        <f>K9/F9*0.1</f>
        <v>100.46591128564991</v>
      </c>
      <c r="M9" s="109">
        <v>1524712</v>
      </c>
      <c r="N9" s="110">
        <f>M9/F9*0.1</f>
        <v>98.159531320414601</v>
      </c>
    </row>
    <row r="10" spans="1:14" x14ac:dyDescent="0.25">
      <c r="A10" s="85">
        <v>2</v>
      </c>
      <c r="B10" s="86" t="s">
        <v>6</v>
      </c>
      <c r="C10" s="111">
        <v>7.2</v>
      </c>
      <c r="D10" s="112">
        <v>6771</v>
      </c>
      <c r="E10" s="110">
        <v>94.7</v>
      </c>
      <c r="F10" s="111">
        <v>6.4</v>
      </c>
      <c r="G10" s="112">
        <v>6705</v>
      </c>
      <c r="H10" s="110">
        <v>104.7</v>
      </c>
      <c r="I10" s="113">
        <v>6705</v>
      </c>
      <c r="J10" s="110">
        <v>104.7</v>
      </c>
      <c r="K10" s="112">
        <v>5787</v>
      </c>
      <c r="L10" s="110">
        <f>K10/F10*0.1</f>
        <v>90.421875</v>
      </c>
      <c r="M10" s="113">
        <v>5555</v>
      </c>
      <c r="N10" s="110">
        <v>86.7</v>
      </c>
    </row>
    <row r="11" spans="1:14" x14ac:dyDescent="0.25">
      <c r="A11" s="85">
        <v>3</v>
      </c>
      <c r="B11" s="86" t="s">
        <v>8</v>
      </c>
      <c r="C11" s="111">
        <v>25.9</v>
      </c>
      <c r="D11" s="112">
        <v>10335</v>
      </c>
      <c r="E11" s="110">
        <v>40</v>
      </c>
      <c r="F11" s="111">
        <v>22.6</v>
      </c>
      <c r="G11" s="112">
        <v>12676</v>
      </c>
      <c r="H11" s="110">
        <v>56</v>
      </c>
      <c r="I11" s="113">
        <v>12797</v>
      </c>
      <c r="J11" s="110">
        <v>56.5</v>
      </c>
      <c r="K11" s="112">
        <v>18136</v>
      </c>
      <c r="L11" s="110">
        <v>80.099999999999994</v>
      </c>
      <c r="M11" s="113">
        <v>22247</v>
      </c>
      <c r="N11" s="110">
        <v>98.3</v>
      </c>
    </row>
    <row r="12" spans="1:14" x14ac:dyDescent="0.25">
      <c r="A12" s="85">
        <v>4</v>
      </c>
      <c r="B12" s="86" t="s">
        <v>9</v>
      </c>
      <c r="C12" s="111">
        <v>842.2</v>
      </c>
      <c r="D12" s="112">
        <v>599344</v>
      </c>
      <c r="E12" s="110">
        <f t="shared" ref="E12:E47" si="0">D12/C12*0.1</f>
        <v>71.164094039420561</v>
      </c>
      <c r="F12" s="111">
        <v>712</v>
      </c>
      <c r="G12" s="112">
        <v>581214</v>
      </c>
      <c r="H12" s="110">
        <f t="shared" ref="H12:H47" si="1">G12/F12*0.1</f>
        <v>81.631179775280899</v>
      </c>
      <c r="I12" s="113">
        <v>579718</v>
      </c>
      <c r="J12" s="110">
        <f t="shared" ref="J12:J47" si="2">I12/F12*0.1</f>
        <v>81.421067415730349</v>
      </c>
      <c r="K12" s="112">
        <v>672731</v>
      </c>
      <c r="L12" s="110">
        <f t="shared" ref="L12:L43" si="3">K12/F12*0.1</f>
        <v>94.484691011235952</v>
      </c>
      <c r="M12" s="113">
        <v>570715</v>
      </c>
      <c r="N12" s="110">
        <f t="shared" ref="N12:N47" si="4">M12/F12*0.1</f>
        <v>80.156601123595522</v>
      </c>
    </row>
    <row r="13" spans="1:14" x14ac:dyDescent="0.25">
      <c r="A13" s="85">
        <v>5</v>
      </c>
      <c r="B13" s="86" t="s">
        <v>10</v>
      </c>
      <c r="C13" s="111">
        <v>3070.7</v>
      </c>
      <c r="D13" s="112">
        <v>845737</v>
      </c>
      <c r="E13" s="110">
        <f t="shared" si="0"/>
        <v>27.542156511544604</v>
      </c>
      <c r="F13" s="111">
        <v>2621.1999999999998</v>
      </c>
      <c r="G13" s="112">
        <v>1446056</v>
      </c>
      <c r="H13" s="110">
        <f t="shared" si="1"/>
        <v>55.167709446055248</v>
      </c>
      <c r="I13" s="113">
        <v>1356485</v>
      </c>
      <c r="J13" s="110">
        <f t="shared" si="2"/>
        <v>51.750534106516106</v>
      </c>
      <c r="K13" s="112">
        <v>2163026</v>
      </c>
      <c r="L13" s="110">
        <f t="shared" si="3"/>
        <v>82.520448649473536</v>
      </c>
      <c r="M13" s="113">
        <v>1329340</v>
      </c>
      <c r="N13" s="110">
        <f t="shared" si="4"/>
        <v>50.714939722264617</v>
      </c>
    </row>
    <row r="14" spans="1:14" x14ac:dyDescent="0.25">
      <c r="A14" s="85">
        <v>6</v>
      </c>
      <c r="B14" s="86" t="s">
        <v>11</v>
      </c>
      <c r="C14" s="111">
        <v>16</v>
      </c>
      <c r="D14" s="112">
        <v>18046</v>
      </c>
      <c r="E14" s="110">
        <f t="shared" si="0"/>
        <v>112.78750000000001</v>
      </c>
      <c r="F14" s="111">
        <v>14.2</v>
      </c>
      <c r="G14" s="112">
        <v>15987</v>
      </c>
      <c r="H14" s="110">
        <v>112.3</v>
      </c>
      <c r="I14" s="113">
        <v>15960</v>
      </c>
      <c r="J14" s="110">
        <f t="shared" si="2"/>
        <v>112.3943661971831</v>
      </c>
      <c r="K14" s="112">
        <v>23461</v>
      </c>
      <c r="L14" s="110">
        <v>164.8</v>
      </c>
      <c r="M14" s="113">
        <v>16731</v>
      </c>
      <c r="N14" s="110">
        <v>117.5</v>
      </c>
    </row>
    <row r="15" spans="1:14" x14ac:dyDescent="0.25">
      <c r="A15" s="85">
        <v>7</v>
      </c>
      <c r="B15" s="86" t="s">
        <v>12</v>
      </c>
      <c r="C15" s="111">
        <v>622.20000000000005</v>
      </c>
      <c r="D15" s="112">
        <v>660073</v>
      </c>
      <c r="E15" s="110">
        <f t="shared" si="0"/>
        <v>106.08694953391192</v>
      </c>
      <c r="F15" s="111">
        <v>524.4</v>
      </c>
      <c r="G15" s="112">
        <v>626905</v>
      </c>
      <c r="H15" s="110">
        <v>119.6</v>
      </c>
      <c r="I15" s="113">
        <v>626835</v>
      </c>
      <c r="J15" s="110">
        <f t="shared" si="2"/>
        <v>119.53375286041192</v>
      </c>
      <c r="K15" s="112">
        <v>639191</v>
      </c>
      <c r="L15" s="110">
        <f t="shared" si="3"/>
        <v>121.88996948893976</v>
      </c>
      <c r="M15" s="113">
        <v>616913</v>
      </c>
      <c r="N15" s="110">
        <v>117.7</v>
      </c>
    </row>
    <row r="16" spans="1:14" x14ac:dyDescent="0.25">
      <c r="A16" s="85">
        <v>8</v>
      </c>
      <c r="B16" s="86" t="s">
        <v>79</v>
      </c>
      <c r="C16" s="111">
        <v>8.1999999999999993</v>
      </c>
      <c r="D16" s="112">
        <v>8502</v>
      </c>
      <c r="E16" s="110">
        <v>103.8</v>
      </c>
      <c r="F16" s="111">
        <v>7</v>
      </c>
      <c r="G16" s="112">
        <v>7625</v>
      </c>
      <c r="H16" s="110">
        <v>108.4</v>
      </c>
      <c r="I16" s="113">
        <v>7625</v>
      </c>
      <c r="J16" s="110">
        <v>108.4</v>
      </c>
      <c r="K16" s="112">
        <v>8154</v>
      </c>
      <c r="L16" s="110">
        <v>116</v>
      </c>
      <c r="M16" s="113">
        <v>6950</v>
      </c>
      <c r="N16" s="110">
        <v>98.8</v>
      </c>
    </row>
    <row r="17" spans="1:14" x14ac:dyDescent="0.25">
      <c r="A17" s="85">
        <v>9</v>
      </c>
      <c r="B17" s="86" t="s">
        <v>14</v>
      </c>
      <c r="C17" s="111">
        <v>4.3</v>
      </c>
      <c r="D17" s="112">
        <v>3321</v>
      </c>
      <c r="E17" s="110">
        <v>77</v>
      </c>
      <c r="F17" s="111">
        <v>3.8</v>
      </c>
      <c r="G17" s="112">
        <v>2878</v>
      </c>
      <c r="H17" s="110">
        <v>76.599999999999994</v>
      </c>
      <c r="I17" s="113">
        <v>2878</v>
      </c>
      <c r="J17" s="110">
        <v>76.599999999999994</v>
      </c>
      <c r="K17" s="112">
        <v>3788</v>
      </c>
      <c r="L17" s="110">
        <v>100.9</v>
      </c>
      <c r="M17" s="113">
        <v>3351</v>
      </c>
      <c r="N17" s="110">
        <v>89.2</v>
      </c>
    </row>
    <row r="18" spans="1:14" x14ac:dyDescent="0.25">
      <c r="A18" s="85">
        <v>10</v>
      </c>
      <c r="B18" s="86" t="s">
        <v>16</v>
      </c>
      <c r="C18" s="111">
        <v>296.7</v>
      </c>
      <c r="D18" s="112">
        <v>228763</v>
      </c>
      <c r="E18" s="110">
        <f t="shared" si="0"/>
        <v>77.102460397708128</v>
      </c>
      <c r="F18" s="111">
        <v>261.60000000000002</v>
      </c>
      <c r="G18" s="112">
        <v>251804</v>
      </c>
      <c r="H18" s="110">
        <f t="shared" si="1"/>
        <v>96.25535168195718</v>
      </c>
      <c r="I18" s="113">
        <v>262795</v>
      </c>
      <c r="J18" s="110">
        <f t="shared" si="2"/>
        <v>100.45680428134557</v>
      </c>
      <c r="K18" s="112">
        <v>320531</v>
      </c>
      <c r="L18" s="110">
        <f t="shared" si="3"/>
        <v>122.52714067278288</v>
      </c>
      <c r="M18" s="113">
        <v>232772</v>
      </c>
      <c r="N18" s="110">
        <f t="shared" si="4"/>
        <v>88.980122324159026</v>
      </c>
    </row>
    <row r="19" spans="1:14" x14ac:dyDescent="0.25">
      <c r="A19" s="85">
        <v>11</v>
      </c>
      <c r="B19" s="86" t="s">
        <v>80</v>
      </c>
      <c r="C19" s="111">
        <v>23.1</v>
      </c>
      <c r="D19" s="112">
        <v>25826</v>
      </c>
      <c r="E19" s="110">
        <v>112</v>
      </c>
      <c r="F19" s="111">
        <v>20.6</v>
      </c>
      <c r="G19" s="112">
        <v>25821</v>
      </c>
      <c r="H19" s="110">
        <f t="shared" si="1"/>
        <v>125.34466019417476</v>
      </c>
      <c r="I19" s="113">
        <v>25903</v>
      </c>
      <c r="J19" s="110">
        <f t="shared" si="2"/>
        <v>125.74271844660194</v>
      </c>
      <c r="K19" s="112">
        <v>28221</v>
      </c>
      <c r="L19" s="110">
        <f t="shared" si="3"/>
        <v>136.99514563106797</v>
      </c>
      <c r="M19" s="113">
        <v>23543</v>
      </c>
      <c r="N19" s="110">
        <f t="shared" si="4"/>
        <v>114.28640776699029</v>
      </c>
    </row>
    <row r="20" spans="1:14" x14ac:dyDescent="0.25">
      <c r="A20" s="85">
        <v>12</v>
      </c>
      <c r="B20" s="86" t="s">
        <v>18</v>
      </c>
      <c r="C20" s="111">
        <v>1479.8</v>
      </c>
      <c r="D20" s="112">
        <v>1323995</v>
      </c>
      <c r="E20" s="110">
        <f t="shared" si="0"/>
        <v>89.47121232599001</v>
      </c>
      <c r="F20" s="111">
        <v>1264.5</v>
      </c>
      <c r="G20" s="112">
        <v>1213337</v>
      </c>
      <c r="H20" s="110">
        <f t="shared" si="1"/>
        <v>95.953894820086987</v>
      </c>
      <c r="I20" s="113">
        <v>1210065</v>
      </c>
      <c r="J20" s="110">
        <f t="shared" si="2"/>
        <v>95.695136417556341</v>
      </c>
      <c r="K20" s="112">
        <v>1262294</v>
      </c>
      <c r="L20" s="110">
        <f t="shared" si="3"/>
        <v>99.825543693159361</v>
      </c>
      <c r="M20" s="113">
        <v>1169733</v>
      </c>
      <c r="N20" s="110">
        <f t="shared" si="4"/>
        <v>92.505575326215904</v>
      </c>
    </row>
    <row r="21" spans="1:14" x14ac:dyDescent="0.25">
      <c r="A21" s="85">
        <v>13</v>
      </c>
      <c r="B21" s="86" t="s">
        <v>19</v>
      </c>
      <c r="C21" s="111">
        <v>669.7</v>
      </c>
      <c r="D21" s="112">
        <v>577986</v>
      </c>
      <c r="E21" s="110">
        <f t="shared" si="0"/>
        <v>86.305211288636713</v>
      </c>
      <c r="F21" s="111">
        <v>571.1</v>
      </c>
      <c r="G21" s="112">
        <v>548404</v>
      </c>
      <c r="H21" s="110">
        <f t="shared" si="1"/>
        <v>96.02591490106812</v>
      </c>
      <c r="I21" s="113">
        <v>548346</v>
      </c>
      <c r="J21" s="110">
        <f t="shared" si="2"/>
        <v>96.015759061460344</v>
      </c>
      <c r="K21" s="112">
        <v>583438</v>
      </c>
      <c r="L21" s="110">
        <f t="shared" si="3"/>
        <v>102.16039222552968</v>
      </c>
      <c r="M21" s="113">
        <v>529636</v>
      </c>
      <c r="N21" s="110">
        <f t="shared" si="4"/>
        <v>92.739625284538604</v>
      </c>
    </row>
    <row r="22" spans="1:14" x14ac:dyDescent="0.25">
      <c r="A22" s="85">
        <v>14</v>
      </c>
      <c r="B22" s="86" t="s">
        <v>20</v>
      </c>
      <c r="C22" s="111">
        <v>145.80000000000001</v>
      </c>
      <c r="D22" s="112">
        <v>136762</v>
      </c>
      <c r="E22" s="110">
        <f t="shared" si="0"/>
        <v>93.801097393689986</v>
      </c>
      <c r="F22" s="111">
        <v>125.6</v>
      </c>
      <c r="G22" s="112">
        <v>131548</v>
      </c>
      <c r="H22" s="110">
        <f t="shared" si="1"/>
        <v>104.73566878980893</v>
      </c>
      <c r="I22" s="113">
        <v>131288</v>
      </c>
      <c r="J22" s="110">
        <f t="shared" si="2"/>
        <v>104.52866242038218</v>
      </c>
      <c r="K22" s="112">
        <v>134050</v>
      </c>
      <c r="L22" s="110">
        <f t="shared" si="3"/>
        <v>106.72770700636943</v>
      </c>
      <c r="M22" s="113">
        <v>128308</v>
      </c>
      <c r="N22" s="110">
        <v>102.1</v>
      </c>
    </row>
    <row r="23" spans="1:14" x14ac:dyDescent="0.25">
      <c r="A23" s="85">
        <v>15</v>
      </c>
      <c r="B23" s="86" t="s">
        <v>21</v>
      </c>
      <c r="C23" s="111">
        <v>239.4</v>
      </c>
      <c r="D23" s="112">
        <v>240410</v>
      </c>
      <c r="E23" s="110">
        <f t="shared" si="0"/>
        <v>100.421888053467</v>
      </c>
      <c r="F23" s="111">
        <v>207.8</v>
      </c>
      <c r="G23" s="112">
        <v>284000</v>
      </c>
      <c r="H23" s="110">
        <f t="shared" si="1"/>
        <v>136.669874879692</v>
      </c>
      <c r="I23" s="113">
        <v>283980</v>
      </c>
      <c r="J23" s="110">
        <f t="shared" si="2"/>
        <v>136.66025024061597</v>
      </c>
      <c r="K23" s="112">
        <v>311729</v>
      </c>
      <c r="L23" s="110">
        <f t="shared" si="3"/>
        <v>150.01395572666024</v>
      </c>
      <c r="M23" s="113">
        <v>277982</v>
      </c>
      <c r="N23" s="110">
        <f t="shared" si="4"/>
        <v>133.77382098171319</v>
      </c>
    </row>
    <row r="24" spans="1:14" x14ac:dyDescent="0.25">
      <c r="A24" s="85">
        <v>16</v>
      </c>
      <c r="B24" s="86" t="s">
        <v>22</v>
      </c>
      <c r="C24" s="111">
        <v>842.4</v>
      </c>
      <c r="D24" s="112">
        <v>465840</v>
      </c>
      <c r="E24" s="110">
        <f t="shared" si="0"/>
        <v>55.299145299145302</v>
      </c>
      <c r="F24" s="111">
        <v>726.7</v>
      </c>
      <c r="G24" s="112">
        <v>677576</v>
      </c>
      <c r="H24" s="110">
        <f t="shared" si="1"/>
        <v>93.240126599697263</v>
      </c>
      <c r="I24" s="113">
        <v>704047</v>
      </c>
      <c r="J24" s="110">
        <f t="shared" si="2"/>
        <v>96.88275767166644</v>
      </c>
      <c r="K24" s="112">
        <v>812534</v>
      </c>
      <c r="L24" s="110">
        <f t="shared" si="3"/>
        <v>111.81147653777349</v>
      </c>
      <c r="M24" s="113">
        <v>734159</v>
      </c>
      <c r="N24" s="110">
        <f t="shared" si="4"/>
        <v>101.02642080638503</v>
      </c>
    </row>
    <row r="25" spans="1:14" x14ac:dyDescent="0.25">
      <c r="A25" s="85">
        <v>17</v>
      </c>
      <c r="B25" s="86" t="s">
        <v>23</v>
      </c>
      <c r="C25" s="111">
        <v>1358.9</v>
      </c>
      <c r="D25" s="112">
        <v>1151078</v>
      </c>
      <c r="E25" s="110">
        <f t="shared" si="0"/>
        <v>84.706600927220549</v>
      </c>
      <c r="F25" s="111">
        <v>1167.4000000000001</v>
      </c>
      <c r="G25" s="112">
        <v>1094827</v>
      </c>
      <c r="H25" s="110">
        <f t="shared" si="1"/>
        <v>93.783364742162064</v>
      </c>
      <c r="I25" s="113">
        <v>1095865</v>
      </c>
      <c r="J25" s="110">
        <f t="shared" si="2"/>
        <v>93.872280280966251</v>
      </c>
      <c r="K25" s="112">
        <v>1109145</v>
      </c>
      <c r="L25" s="110">
        <f t="shared" si="3"/>
        <v>95.009850950830909</v>
      </c>
      <c r="M25" s="113">
        <v>1036885</v>
      </c>
      <c r="N25" s="110">
        <f t="shared" si="4"/>
        <v>88.820027411341442</v>
      </c>
    </row>
    <row r="26" spans="1:14" x14ac:dyDescent="0.25">
      <c r="A26" s="85">
        <v>18</v>
      </c>
      <c r="B26" s="86" t="s">
        <v>24</v>
      </c>
      <c r="C26" s="111">
        <v>620.9</v>
      </c>
      <c r="D26" s="112">
        <v>589527</v>
      </c>
      <c r="E26" s="110">
        <v>95</v>
      </c>
      <c r="F26" s="111">
        <v>558.79999999999995</v>
      </c>
      <c r="G26" s="112">
        <v>536424</v>
      </c>
      <c r="H26" s="110">
        <f t="shared" si="1"/>
        <v>95.995705082319262</v>
      </c>
      <c r="I26" s="113">
        <v>554579</v>
      </c>
      <c r="J26" s="110">
        <v>99.3</v>
      </c>
      <c r="K26" s="112">
        <v>565879</v>
      </c>
      <c r="L26" s="110">
        <f t="shared" si="3"/>
        <v>101.26682176091626</v>
      </c>
      <c r="M26" s="113">
        <v>542018</v>
      </c>
      <c r="N26" s="110">
        <f t="shared" si="4"/>
        <v>96.99677881173946</v>
      </c>
    </row>
    <row r="27" spans="1:14" x14ac:dyDescent="0.25">
      <c r="A27" s="85">
        <v>19</v>
      </c>
      <c r="B27" s="86" t="s">
        <v>25</v>
      </c>
      <c r="C27" s="111">
        <v>1.4</v>
      </c>
      <c r="D27" s="112">
        <v>993</v>
      </c>
      <c r="E27" s="110">
        <v>72</v>
      </c>
      <c r="F27" s="111">
        <v>1.2</v>
      </c>
      <c r="G27" s="112">
        <v>1622</v>
      </c>
      <c r="H27" s="110">
        <v>132.6</v>
      </c>
      <c r="I27" s="113">
        <v>915</v>
      </c>
      <c r="J27" s="110">
        <v>74.8</v>
      </c>
      <c r="K27" s="112">
        <v>880</v>
      </c>
      <c r="L27" s="110">
        <v>72</v>
      </c>
      <c r="M27" s="113">
        <v>910</v>
      </c>
      <c r="N27" s="110">
        <v>74.400000000000006</v>
      </c>
    </row>
    <row r="28" spans="1:14" x14ac:dyDescent="0.25">
      <c r="A28" s="85">
        <v>20</v>
      </c>
      <c r="B28" s="86" t="s">
        <v>26</v>
      </c>
      <c r="C28" s="111">
        <v>2213.8000000000002</v>
      </c>
      <c r="D28" s="112">
        <v>1986616</v>
      </c>
      <c r="E28" s="110">
        <f t="shared" si="0"/>
        <v>89.737826361911644</v>
      </c>
      <c r="F28" s="111">
        <v>1841.5</v>
      </c>
      <c r="G28" s="112">
        <v>1950408</v>
      </c>
      <c r="H28" s="110">
        <f t="shared" si="1"/>
        <v>105.91409177301114</v>
      </c>
      <c r="I28" s="113">
        <v>1951965</v>
      </c>
      <c r="J28" s="110">
        <f t="shared" si="2"/>
        <v>105.99864241107794</v>
      </c>
      <c r="K28" s="112">
        <v>2013196</v>
      </c>
      <c r="L28" s="110">
        <f t="shared" si="3"/>
        <v>109.32370350257943</v>
      </c>
      <c r="M28" s="113">
        <v>1942122</v>
      </c>
      <c r="N28" s="110">
        <f t="shared" si="4"/>
        <v>105.46413250067879</v>
      </c>
    </row>
    <row r="29" spans="1:14" x14ac:dyDescent="0.25">
      <c r="A29" s="85">
        <v>21</v>
      </c>
      <c r="B29" s="86" t="s">
        <v>27</v>
      </c>
      <c r="C29" s="111">
        <v>2308</v>
      </c>
      <c r="D29" s="112">
        <v>2061763</v>
      </c>
      <c r="E29" s="110">
        <f t="shared" si="0"/>
        <v>89.331152512998273</v>
      </c>
      <c r="F29" s="111">
        <v>2003.7</v>
      </c>
      <c r="G29" s="112">
        <v>2079367</v>
      </c>
      <c r="H29" s="110">
        <f t="shared" si="1"/>
        <v>103.77636372710487</v>
      </c>
      <c r="I29" s="113">
        <v>2072128</v>
      </c>
      <c r="J29" s="110">
        <f t="shared" si="2"/>
        <v>103.41508209811849</v>
      </c>
      <c r="K29" s="112">
        <v>2139148</v>
      </c>
      <c r="L29" s="110">
        <f t="shared" si="3"/>
        <v>106.7598941957379</v>
      </c>
      <c r="M29" s="113">
        <v>1984167</v>
      </c>
      <c r="N29" s="110">
        <f t="shared" si="4"/>
        <v>99.025153466087744</v>
      </c>
    </row>
    <row r="30" spans="1:14" x14ac:dyDescent="0.25">
      <c r="A30" s="85">
        <v>22</v>
      </c>
      <c r="B30" s="86" t="s">
        <v>28</v>
      </c>
      <c r="C30" s="111">
        <v>47</v>
      </c>
      <c r="D30" s="112">
        <v>28320</v>
      </c>
      <c r="E30" s="110">
        <v>60.2</v>
      </c>
      <c r="F30" s="111">
        <v>42.1</v>
      </c>
      <c r="G30" s="112">
        <v>35599</v>
      </c>
      <c r="H30" s="110">
        <f t="shared" si="1"/>
        <v>84.558194774346802</v>
      </c>
      <c r="I30" s="113">
        <v>35606</v>
      </c>
      <c r="J30" s="110">
        <v>84.5</v>
      </c>
      <c r="K30" s="112">
        <v>39999</v>
      </c>
      <c r="L30" s="110">
        <v>94.9</v>
      </c>
      <c r="M30" s="113">
        <v>36436</v>
      </c>
      <c r="N30" s="110">
        <f t="shared" si="4"/>
        <v>86.546318289786228</v>
      </c>
    </row>
    <row r="31" spans="1:14" x14ac:dyDescent="0.25">
      <c r="A31" s="85">
        <v>23</v>
      </c>
      <c r="B31" s="86" t="s">
        <v>29</v>
      </c>
      <c r="C31" s="111">
        <v>69.900000000000006</v>
      </c>
      <c r="D31" s="112">
        <v>46399</v>
      </c>
      <c r="E31" s="110">
        <f t="shared" si="0"/>
        <v>66.379113018597991</v>
      </c>
      <c r="F31" s="111">
        <v>59.7</v>
      </c>
      <c r="G31" s="112">
        <v>48640</v>
      </c>
      <c r="H31" s="110">
        <f t="shared" si="1"/>
        <v>81.474036850921266</v>
      </c>
      <c r="I31" s="113">
        <v>49175</v>
      </c>
      <c r="J31" s="110">
        <f t="shared" si="2"/>
        <v>82.370184254606372</v>
      </c>
      <c r="K31" s="112">
        <v>69796</v>
      </c>
      <c r="L31" s="110">
        <f t="shared" si="3"/>
        <v>116.91122278056952</v>
      </c>
      <c r="M31" s="113">
        <v>46991</v>
      </c>
      <c r="N31" s="110">
        <f t="shared" si="4"/>
        <v>78.711892797319933</v>
      </c>
    </row>
    <row r="32" spans="1:14" x14ac:dyDescent="0.25">
      <c r="A32" s="85">
        <v>24</v>
      </c>
      <c r="B32" s="86" t="s">
        <v>30</v>
      </c>
      <c r="C32" s="111">
        <v>17.600000000000001</v>
      </c>
      <c r="D32" s="112">
        <v>25223</v>
      </c>
      <c r="E32" s="110">
        <v>143</v>
      </c>
      <c r="F32" s="111">
        <v>15.8</v>
      </c>
      <c r="G32" s="112">
        <v>19104</v>
      </c>
      <c r="H32" s="110">
        <v>120.8</v>
      </c>
      <c r="I32" s="113">
        <v>19151</v>
      </c>
      <c r="J32" s="110">
        <v>121.1</v>
      </c>
      <c r="K32" s="112">
        <v>20115</v>
      </c>
      <c r="L32" s="110">
        <v>127.2</v>
      </c>
      <c r="M32" s="113">
        <v>18087</v>
      </c>
      <c r="N32" s="110">
        <v>114.4</v>
      </c>
    </row>
    <row r="33" spans="1:14" x14ac:dyDescent="0.25">
      <c r="A33" s="85">
        <v>25</v>
      </c>
      <c r="B33" s="86" t="s">
        <v>31</v>
      </c>
      <c r="C33" s="111">
        <v>44.3</v>
      </c>
      <c r="D33" s="112">
        <v>41095</v>
      </c>
      <c r="E33" s="110">
        <f t="shared" si="0"/>
        <v>92.765237020316036</v>
      </c>
      <c r="F33" s="111">
        <v>39.5</v>
      </c>
      <c r="G33" s="112">
        <v>22384</v>
      </c>
      <c r="H33" s="110">
        <f t="shared" si="1"/>
        <v>56.66835443037975</v>
      </c>
      <c r="I33" s="113">
        <v>23164</v>
      </c>
      <c r="J33" s="110">
        <v>58.7</v>
      </c>
      <c r="K33" s="112">
        <v>26036</v>
      </c>
      <c r="L33" s="110">
        <v>66</v>
      </c>
      <c r="M33" s="113">
        <v>20291</v>
      </c>
      <c r="N33" s="110">
        <f t="shared" si="4"/>
        <v>51.369620253164555</v>
      </c>
    </row>
    <row r="34" spans="1:14" x14ac:dyDescent="0.25">
      <c r="A34" s="85">
        <v>26</v>
      </c>
      <c r="B34" s="86" t="s">
        <v>71</v>
      </c>
      <c r="C34" s="111">
        <v>991.8</v>
      </c>
      <c r="D34" s="112">
        <v>813897</v>
      </c>
      <c r="E34" s="110">
        <v>82.1</v>
      </c>
      <c r="F34" s="111">
        <v>823.2</v>
      </c>
      <c r="G34" s="112">
        <v>850624</v>
      </c>
      <c r="H34" s="110">
        <f t="shared" si="1"/>
        <v>103.33138969873663</v>
      </c>
      <c r="I34" s="113">
        <v>853224</v>
      </c>
      <c r="J34" s="110">
        <v>103.7</v>
      </c>
      <c r="K34" s="112">
        <v>925816</v>
      </c>
      <c r="L34" s="110">
        <f t="shared" si="3"/>
        <v>112.46550048590865</v>
      </c>
      <c r="M34" s="113">
        <v>840283</v>
      </c>
      <c r="N34" s="110">
        <f t="shared" si="4"/>
        <v>102.07519436345967</v>
      </c>
    </row>
    <row r="35" spans="1:14" x14ac:dyDescent="0.25">
      <c r="A35" s="85">
        <v>27</v>
      </c>
      <c r="B35" s="86" t="s">
        <v>81</v>
      </c>
      <c r="C35" s="111">
        <v>20.3</v>
      </c>
      <c r="D35" s="112">
        <v>17610</v>
      </c>
      <c r="E35" s="110">
        <v>86.6</v>
      </c>
      <c r="F35" s="111">
        <v>18.100000000000001</v>
      </c>
      <c r="G35" s="112">
        <v>16185</v>
      </c>
      <c r="H35" s="110">
        <v>89.5</v>
      </c>
      <c r="I35" s="113">
        <v>16185</v>
      </c>
      <c r="J35" s="110">
        <v>89.5</v>
      </c>
      <c r="K35" s="112">
        <v>36182</v>
      </c>
      <c r="L35" s="110">
        <v>200.1</v>
      </c>
      <c r="M35" s="113">
        <v>15934</v>
      </c>
      <c r="N35" s="110">
        <v>88.1</v>
      </c>
    </row>
    <row r="36" spans="1:14" x14ac:dyDescent="0.25">
      <c r="A36" s="85">
        <v>28</v>
      </c>
      <c r="B36" s="86" t="s">
        <v>34</v>
      </c>
      <c r="C36" s="111">
        <v>591.1</v>
      </c>
      <c r="D36" s="112">
        <v>534156</v>
      </c>
      <c r="E36" s="110">
        <f t="shared" si="0"/>
        <v>90.366435459313152</v>
      </c>
      <c r="F36" s="111">
        <v>509.9</v>
      </c>
      <c r="G36" s="112">
        <v>531806</v>
      </c>
      <c r="H36" s="110">
        <f t="shared" si="1"/>
        <v>104.29613649735244</v>
      </c>
      <c r="I36" s="113">
        <v>531806</v>
      </c>
      <c r="J36" s="110">
        <f t="shared" si="2"/>
        <v>104.29613649735244</v>
      </c>
      <c r="K36" s="112">
        <v>561406</v>
      </c>
      <c r="L36" s="110">
        <f t="shared" si="3"/>
        <v>110.10119631300256</v>
      </c>
      <c r="M36" s="113">
        <v>510755</v>
      </c>
      <c r="N36" s="110">
        <f t="shared" si="4"/>
        <v>100.16767993724261</v>
      </c>
    </row>
    <row r="37" spans="1:14" x14ac:dyDescent="0.25">
      <c r="A37" s="85">
        <v>29</v>
      </c>
      <c r="B37" s="86" t="s">
        <v>35</v>
      </c>
      <c r="C37" s="111">
        <v>2086.5</v>
      </c>
      <c r="D37" s="112">
        <v>1927188</v>
      </c>
      <c r="E37" s="110">
        <f t="shared" si="0"/>
        <v>92.364629762760615</v>
      </c>
      <c r="F37" s="111">
        <v>1748.9</v>
      </c>
      <c r="G37" s="112">
        <v>1752430</v>
      </c>
      <c r="H37" s="110">
        <f t="shared" si="1"/>
        <v>100.20184115729887</v>
      </c>
      <c r="I37" s="113">
        <v>1746871</v>
      </c>
      <c r="J37" s="110">
        <f t="shared" si="2"/>
        <v>99.883984218651733</v>
      </c>
      <c r="K37" s="112">
        <v>1759153</v>
      </c>
      <c r="L37" s="110">
        <f t="shared" si="3"/>
        <v>100.58625421693637</v>
      </c>
      <c r="M37" s="113">
        <v>1693619</v>
      </c>
      <c r="N37" s="110">
        <f t="shared" si="4"/>
        <v>96.839098862141924</v>
      </c>
    </row>
    <row r="38" spans="1:14" x14ac:dyDescent="0.25">
      <c r="A38" s="85">
        <v>30</v>
      </c>
      <c r="B38" s="86" t="s">
        <v>36</v>
      </c>
      <c r="C38" s="111">
        <v>13.9</v>
      </c>
      <c r="D38" s="112">
        <v>9927</v>
      </c>
      <c r="E38" s="110">
        <f t="shared" si="0"/>
        <v>71.417266187050359</v>
      </c>
      <c r="F38" s="111">
        <v>12.2</v>
      </c>
      <c r="G38" s="112">
        <v>11427</v>
      </c>
      <c r="H38" s="110">
        <v>93.6</v>
      </c>
      <c r="I38" s="113">
        <v>11454</v>
      </c>
      <c r="J38" s="110">
        <v>93.8</v>
      </c>
      <c r="K38" s="112">
        <v>11708</v>
      </c>
      <c r="L38" s="110">
        <v>95.9</v>
      </c>
      <c r="M38" s="113">
        <v>10496</v>
      </c>
      <c r="N38" s="110">
        <f t="shared" si="4"/>
        <v>86.032786885245912</v>
      </c>
    </row>
    <row r="39" spans="1:14" x14ac:dyDescent="0.25">
      <c r="A39" s="85">
        <v>31</v>
      </c>
      <c r="B39" s="86" t="s">
        <v>37</v>
      </c>
      <c r="C39" s="111">
        <v>1322.8</v>
      </c>
      <c r="D39" s="112">
        <v>1208276</v>
      </c>
      <c r="E39" s="110">
        <f t="shared" si="0"/>
        <v>91.34230420320533</v>
      </c>
      <c r="F39" s="111">
        <v>1149.5999999999999</v>
      </c>
      <c r="G39" s="112">
        <v>1129310</v>
      </c>
      <c r="H39" s="110">
        <f t="shared" si="1"/>
        <v>98.23503827418233</v>
      </c>
      <c r="I39" s="113">
        <v>1129729</v>
      </c>
      <c r="J39" s="110">
        <f t="shared" si="2"/>
        <v>98.271485734168422</v>
      </c>
      <c r="K39" s="112">
        <v>1135831</v>
      </c>
      <c r="L39" s="110">
        <f t="shared" si="3"/>
        <v>98.802279053583874</v>
      </c>
      <c r="M39" s="113">
        <v>1131304</v>
      </c>
      <c r="N39" s="110">
        <f t="shared" si="4"/>
        <v>98.40848990953377</v>
      </c>
    </row>
    <row r="40" spans="1:14" x14ac:dyDescent="0.25">
      <c r="A40" s="85">
        <v>32</v>
      </c>
      <c r="B40" s="86" t="s">
        <v>38</v>
      </c>
      <c r="C40" s="111">
        <v>55.6</v>
      </c>
      <c r="D40" s="112">
        <v>47114</v>
      </c>
      <c r="E40" s="110">
        <v>84.8</v>
      </c>
      <c r="F40" s="111">
        <v>48.8</v>
      </c>
      <c r="G40" s="112">
        <v>62168</v>
      </c>
      <c r="H40" s="110">
        <f t="shared" si="1"/>
        <v>127.39344262295083</v>
      </c>
      <c r="I40" s="113">
        <v>61731</v>
      </c>
      <c r="J40" s="110">
        <f t="shared" si="2"/>
        <v>126.49795081967214</v>
      </c>
      <c r="K40" s="112">
        <v>64956</v>
      </c>
      <c r="L40" s="110">
        <f t="shared" si="3"/>
        <v>133.1065573770492</v>
      </c>
      <c r="M40" s="113">
        <v>58500</v>
      </c>
      <c r="N40" s="110">
        <f t="shared" si="4"/>
        <v>119.87704918032787</v>
      </c>
    </row>
    <row r="41" spans="1:14" x14ac:dyDescent="0.25">
      <c r="A41" s="85">
        <v>33</v>
      </c>
      <c r="B41" s="86" t="s">
        <v>39</v>
      </c>
      <c r="C41" s="111">
        <v>6336.1</v>
      </c>
      <c r="D41" s="112">
        <v>5222940</v>
      </c>
      <c r="E41" s="110">
        <f t="shared" si="0"/>
        <v>82.431464149871374</v>
      </c>
      <c r="F41" s="111">
        <v>5299.3</v>
      </c>
      <c r="G41" s="112">
        <v>5320615</v>
      </c>
      <c r="H41" s="110">
        <f t="shared" si="1"/>
        <v>100.40222293510465</v>
      </c>
      <c r="I41" s="113">
        <v>5342965</v>
      </c>
      <c r="J41" s="110">
        <f t="shared" si="2"/>
        <v>100.82397675164646</v>
      </c>
      <c r="K41" s="112">
        <v>5610855</v>
      </c>
      <c r="L41" s="110">
        <f t="shared" si="3"/>
        <v>105.87917272092541</v>
      </c>
      <c r="M41" s="113">
        <v>5180650</v>
      </c>
      <c r="N41" s="110">
        <f t="shared" si="4"/>
        <v>97.761025041043155</v>
      </c>
    </row>
    <row r="42" spans="1:14" x14ac:dyDescent="0.25">
      <c r="A42" s="85">
        <v>34</v>
      </c>
      <c r="B42" s="86" t="s">
        <v>82</v>
      </c>
      <c r="C42" s="111">
        <v>170.5</v>
      </c>
      <c r="D42" s="112">
        <v>233208</v>
      </c>
      <c r="E42" s="110">
        <f t="shared" si="0"/>
        <v>136.77888563049854</v>
      </c>
      <c r="F42" s="111">
        <v>148.69999999999999</v>
      </c>
      <c r="G42" s="112">
        <v>231430</v>
      </c>
      <c r="H42" s="110">
        <v>155.69999999999999</v>
      </c>
      <c r="I42" s="113">
        <v>231430</v>
      </c>
      <c r="J42" s="110">
        <v>155.69999999999999</v>
      </c>
      <c r="K42" s="112">
        <v>220150</v>
      </c>
      <c r="L42" s="110">
        <v>148.1</v>
      </c>
      <c r="M42" s="113">
        <v>218428</v>
      </c>
      <c r="N42" s="110">
        <f t="shared" si="4"/>
        <v>146.89172831203766</v>
      </c>
    </row>
    <row r="43" spans="1:14" x14ac:dyDescent="0.25">
      <c r="A43" s="85">
        <v>35</v>
      </c>
      <c r="B43" s="86" t="s">
        <v>41</v>
      </c>
      <c r="C43" s="111">
        <v>1923</v>
      </c>
      <c r="D43" s="112">
        <v>1512125</v>
      </c>
      <c r="E43" s="110">
        <f t="shared" si="0"/>
        <v>78.633645345813832</v>
      </c>
      <c r="F43" s="111">
        <v>1662.5</v>
      </c>
      <c r="G43" s="112">
        <v>1621658</v>
      </c>
      <c r="H43" s="110">
        <f t="shared" si="1"/>
        <v>97.543338345864669</v>
      </c>
      <c r="I43" s="113">
        <v>1605785</v>
      </c>
      <c r="J43" s="110">
        <f t="shared" si="2"/>
        <v>96.588571428571427</v>
      </c>
      <c r="K43" s="112">
        <v>1855722</v>
      </c>
      <c r="L43" s="110">
        <f t="shared" si="3"/>
        <v>111.62237593984963</v>
      </c>
      <c r="M43" s="113">
        <v>1520463</v>
      </c>
      <c r="N43" s="110">
        <f t="shared" si="4"/>
        <v>91.456421052631583</v>
      </c>
    </row>
    <row r="44" spans="1:14" x14ac:dyDescent="0.25">
      <c r="A44" s="85"/>
      <c r="B44" s="86" t="s">
        <v>42</v>
      </c>
      <c r="C44" s="114"/>
      <c r="D44" s="112">
        <v>22690</v>
      </c>
      <c r="E44" s="110"/>
      <c r="F44" s="114"/>
      <c r="G44" s="112">
        <v>24680</v>
      </c>
      <c r="H44" s="110"/>
      <c r="I44" s="113">
        <v>24895</v>
      </c>
      <c r="J44" s="110"/>
      <c r="K44" s="112">
        <v>37827</v>
      </c>
      <c r="L44" s="110"/>
      <c r="M44" s="113">
        <v>23828</v>
      </c>
      <c r="N44" s="110"/>
    </row>
    <row r="45" spans="1:14" x14ac:dyDescent="0.25">
      <c r="A45" s="85"/>
      <c r="B45" s="86" t="s">
        <v>43</v>
      </c>
      <c r="C45" s="114"/>
      <c r="D45" s="112">
        <v>16791</v>
      </c>
      <c r="E45" s="110"/>
      <c r="F45" s="114"/>
      <c r="G45" s="112">
        <v>24268</v>
      </c>
      <c r="H45" s="110"/>
      <c r="I45" s="113">
        <v>24437</v>
      </c>
      <c r="J45" s="110"/>
      <c r="K45" s="112">
        <v>20726</v>
      </c>
      <c r="L45" s="110"/>
      <c r="M45" s="113">
        <v>18257</v>
      </c>
      <c r="N45" s="110"/>
    </row>
    <row r="46" spans="1:14" ht="15.75" thickBot="1" x14ac:dyDescent="0.3">
      <c r="A46" s="87"/>
      <c r="B46" s="88"/>
      <c r="C46" s="115"/>
      <c r="D46" s="116"/>
      <c r="E46" s="117"/>
      <c r="F46" s="118"/>
      <c r="G46" s="116"/>
      <c r="H46" s="117"/>
      <c r="I46" s="119"/>
      <c r="J46" s="117"/>
      <c r="K46" s="119"/>
      <c r="L46" s="117"/>
      <c r="M46" s="119" t="s">
        <v>72</v>
      </c>
      <c r="N46" s="120"/>
    </row>
    <row r="47" spans="1:14" ht="15.75" thickBot="1" x14ac:dyDescent="0.3">
      <c r="A47" s="226" t="s">
        <v>73</v>
      </c>
      <c r="B47" s="227"/>
      <c r="C47" s="89">
        <v>30308.2</v>
      </c>
      <c r="D47" s="90">
        <f>SUM(D9:D46)</f>
        <v>24411699</v>
      </c>
      <c r="E47" s="91">
        <f t="shared" si="0"/>
        <v>80.544865745903749</v>
      </c>
      <c r="F47" s="92">
        <v>25793.9</v>
      </c>
      <c r="G47" s="90">
        <f>SUM(G9:G46)</f>
        <v>24741478</v>
      </c>
      <c r="H47" s="91">
        <f t="shared" si="1"/>
        <v>95.919880281772052</v>
      </c>
      <c r="I47" s="90">
        <f>SUM(I9:I46)</f>
        <v>24702346</v>
      </c>
      <c r="J47" s="91">
        <f t="shared" si="2"/>
        <v>95.768169993680672</v>
      </c>
      <c r="K47" s="90">
        <v>26772135</v>
      </c>
      <c r="L47" s="91">
        <f>K47/F47*0.1</f>
        <v>103.79250520471895</v>
      </c>
      <c r="M47" s="90">
        <v>24043072</v>
      </c>
      <c r="N47" s="91">
        <f t="shared" si="4"/>
        <v>93.212240103280237</v>
      </c>
    </row>
    <row r="48" spans="1:14" x14ac:dyDescent="0.25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</row>
    <row r="49" spans="1:14" x14ac:dyDescent="0.25">
      <c r="A49" s="221" t="s">
        <v>83</v>
      </c>
      <c r="B49" s="222"/>
      <c r="C49" s="222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</row>
    <row r="50" spans="1:14" x14ac:dyDescent="0.25">
      <c r="A50" s="221" t="s">
        <v>84</v>
      </c>
      <c r="B50" s="222"/>
      <c r="C50" s="222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</sheetData>
  <mergeCells count="24">
    <mergeCell ref="A50:C50"/>
    <mergeCell ref="A2:N2"/>
    <mergeCell ref="E3:I3"/>
    <mergeCell ref="K7:K8"/>
    <mergeCell ref="L7:L8"/>
    <mergeCell ref="M7:M8"/>
    <mergeCell ref="N7:N8"/>
    <mergeCell ref="A47:B47"/>
    <mergeCell ref="A49:C49"/>
    <mergeCell ref="E7:E8"/>
    <mergeCell ref="F7:F8"/>
    <mergeCell ref="G7:G8"/>
    <mergeCell ref="H7:H8"/>
    <mergeCell ref="I7:I8"/>
    <mergeCell ref="J7:J8"/>
    <mergeCell ref="A6:A8"/>
    <mergeCell ref="M6:N6"/>
    <mergeCell ref="C7:C8"/>
    <mergeCell ref="D7:D8"/>
    <mergeCell ref="B6:B8"/>
    <mergeCell ref="C6:E6"/>
    <mergeCell ref="F6:H6"/>
    <mergeCell ref="I6:J6"/>
    <mergeCell ref="K6:L6"/>
  </mergeCells>
  <pageMargins left="0.7" right="0.7" top="0.75" bottom="0.75" header="0.3" footer="0.3"/>
  <pageSetup paperSize="9" scale="67" fitToWidth="0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abSelected="1" zoomScale="80" zoomScaleNormal="80" workbookViewId="0">
      <pane xSplit="2" ySplit="3" topLeftCell="C22" activePane="bottomRight" state="frozen"/>
      <selection pane="topRight" activeCell="C1" sqref="C1"/>
      <selection pane="bottomLeft" activeCell="A7" sqref="A7"/>
      <selection pane="bottomRight" activeCell="R18" sqref="R18"/>
    </sheetView>
  </sheetViews>
  <sheetFormatPr defaultColWidth="44.42578125" defaultRowHeight="15" x14ac:dyDescent="0.25"/>
  <cols>
    <col min="1" max="1" width="8.7109375" style="1" customWidth="1"/>
    <col min="2" max="2" width="21.5703125" style="1" bestFit="1" customWidth="1"/>
    <col min="3" max="3" width="13.42578125" style="1" customWidth="1"/>
    <col min="4" max="4" width="13.85546875" style="1" customWidth="1"/>
    <col min="5" max="5" width="5.28515625" style="1" bestFit="1" customWidth="1"/>
    <col min="6" max="6" width="14.5703125" style="1" customWidth="1"/>
    <col min="7" max="7" width="13.85546875" style="1" customWidth="1"/>
    <col min="8" max="8" width="5.28515625" style="1" bestFit="1" customWidth="1"/>
    <col min="9" max="9" width="13.85546875" style="1" customWidth="1"/>
    <col min="10" max="10" width="13.28515625" style="1" customWidth="1"/>
    <col min="11" max="11" width="5.28515625" style="1" bestFit="1" customWidth="1"/>
    <col min="12" max="12" width="13.42578125" style="1" customWidth="1"/>
    <col min="13" max="13" width="12.7109375" style="1" customWidth="1"/>
    <col min="14" max="14" width="7.140625" style="1" bestFit="1" customWidth="1"/>
    <col min="15" max="15" width="12.140625" style="1" customWidth="1"/>
    <col min="16" max="16" width="11.5703125" style="1" customWidth="1"/>
    <col min="17" max="17" width="7.140625" style="1" bestFit="1" customWidth="1"/>
    <col min="18" max="16384" width="44.42578125" style="1"/>
  </cols>
  <sheetData>
    <row r="1" spans="1:17" x14ac:dyDescent="0.25">
      <c r="A1" s="223" t="s">
        <v>88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</row>
    <row r="2" spans="1:17" x14ac:dyDescent="0.25">
      <c r="F2" s="223" t="s">
        <v>109</v>
      </c>
      <c r="G2" s="223"/>
      <c r="H2" s="223"/>
      <c r="I2" s="223"/>
      <c r="J2" s="223"/>
    </row>
    <row r="3" spans="1:17" ht="18" x14ac:dyDescent="0.35">
      <c r="A3" s="20"/>
      <c r="B3" s="21"/>
    </row>
    <row r="4" spans="1:17" x14ac:dyDescent="0.25">
      <c r="A4" s="296" t="s">
        <v>3</v>
      </c>
      <c r="B4" s="296" t="s">
        <v>4</v>
      </c>
      <c r="C4" s="293" t="s">
        <v>2</v>
      </c>
      <c r="D4" s="294"/>
      <c r="E4" s="295"/>
      <c r="F4" s="293" t="s">
        <v>51</v>
      </c>
      <c r="G4" s="294"/>
      <c r="H4" s="295"/>
      <c r="I4" s="293" t="s">
        <v>52</v>
      </c>
      <c r="J4" s="294"/>
      <c r="K4" s="295"/>
      <c r="L4" s="293" t="s">
        <v>53</v>
      </c>
      <c r="M4" s="294"/>
      <c r="N4" s="295"/>
      <c r="O4" s="293" t="s">
        <v>54</v>
      </c>
      <c r="P4" s="294"/>
      <c r="Q4" s="295"/>
    </row>
    <row r="5" spans="1:17" x14ac:dyDescent="0.25">
      <c r="A5" s="296"/>
      <c r="B5" s="296"/>
      <c r="C5" s="22" t="s">
        <v>57</v>
      </c>
      <c r="D5" s="22" t="s">
        <v>5</v>
      </c>
      <c r="E5" s="22" t="s">
        <v>58</v>
      </c>
      <c r="F5" s="22" t="s">
        <v>57</v>
      </c>
      <c r="G5" s="22" t="s">
        <v>5</v>
      </c>
      <c r="H5" s="22" t="s">
        <v>58</v>
      </c>
      <c r="I5" s="22" t="s">
        <v>57</v>
      </c>
      <c r="J5" s="22" t="s">
        <v>5</v>
      </c>
      <c r="K5" s="22" t="s">
        <v>58</v>
      </c>
      <c r="L5" s="22" t="s">
        <v>57</v>
      </c>
      <c r="M5" s="22" t="s">
        <v>5</v>
      </c>
      <c r="N5" s="22" t="s">
        <v>58</v>
      </c>
      <c r="O5" s="22" t="s">
        <v>57</v>
      </c>
      <c r="P5" s="22" t="s">
        <v>5</v>
      </c>
      <c r="Q5" s="22" t="s">
        <v>58</v>
      </c>
    </row>
    <row r="6" spans="1:17" x14ac:dyDescent="0.25">
      <c r="A6" s="12">
        <v>1</v>
      </c>
      <c r="B6" s="23" t="s">
        <v>6</v>
      </c>
      <c r="C6" s="5">
        <v>7000</v>
      </c>
      <c r="D6" s="5">
        <v>5121</v>
      </c>
      <c r="E6" s="47">
        <f>D6/C6*100</f>
        <v>73.157142857142858</v>
      </c>
      <c r="F6" s="5">
        <v>6000</v>
      </c>
      <c r="G6" s="5">
        <v>5187</v>
      </c>
      <c r="H6" s="50">
        <f>G6/F6*100</f>
        <v>86.45</v>
      </c>
      <c r="I6" s="5">
        <v>6000</v>
      </c>
      <c r="J6" s="5">
        <v>5126</v>
      </c>
      <c r="K6" s="47">
        <f>J6/I6*100</f>
        <v>85.433333333333323</v>
      </c>
      <c r="L6" s="5">
        <v>6000</v>
      </c>
      <c r="M6" s="5">
        <v>5161</v>
      </c>
      <c r="N6" s="50">
        <f>M6/L6*100</f>
        <v>86.016666666666666</v>
      </c>
      <c r="O6" s="5">
        <v>6000</v>
      </c>
      <c r="P6" s="5">
        <v>5226</v>
      </c>
      <c r="Q6" s="50">
        <f>P6/O6*100</f>
        <v>87.1</v>
      </c>
    </row>
    <row r="7" spans="1:17" x14ac:dyDescent="0.25">
      <c r="A7" s="12">
        <v>2</v>
      </c>
      <c r="B7" s="23" t="s">
        <v>7</v>
      </c>
      <c r="C7" s="5">
        <v>974000</v>
      </c>
      <c r="D7" s="5">
        <v>897854</v>
      </c>
      <c r="E7" s="47">
        <f t="shared" ref="E7:E41" si="0">D7/C7*100</f>
        <v>92.182135523613965</v>
      </c>
      <c r="F7" s="5">
        <v>850000</v>
      </c>
      <c r="G7" s="5">
        <v>814220</v>
      </c>
      <c r="H7" s="50">
        <f t="shared" ref="H7:H41" si="1">G7/F7*100</f>
        <v>95.790588235294109</v>
      </c>
      <c r="I7" s="5">
        <v>850000</v>
      </c>
      <c r="J7" s="5">
        <f>101+109+177+100</f>
        <v>487</v>
      </c>
      <c r="K7" s="47">
        <f t="shared" ref="K7:K37" si="2">J7/I7*100</f>
        <v>5.7294117647058822E-2</v>
      </c>
      <c r="L7" s="5">
        <v>850000</v>
      </c>
      <c r="M7" s="5">
        <v>803359</v>
      </c>
      <c r="N7" s="50">
        <f t="shared" ref="N7:N41" si="3">M7/L7*100</f>
        <v>94.512823529411762</v>
      </c>
      <c r="O7" s="5">
        <v>850000</v>
      </c>
      <c r="P7" s="5">
        <v>776098</v>
      </c>
      <c r="Q7" s="50">
        <f t="shared" ref="Q7:Q41" si="4">P7/O7*100</f>
        <v>91.305647058823524</v>
      </c>
    </row>
    <row r="8" spans="1:17" x14ac:dyDescent="0.25">
      <c r="A8" s="12">
        <v>3</v>
      </c>
      <c r="B8" s="23" t="s">
        <v>8</v>
      </c>
      <c r="C8" s="5">
        <v>31000</v>
      </c>
      <c r="D8" s="5">
        <v>14288</v>
      </c>
      <c r="E8" s="47">
        <f t="shared" si="0"/>
        <v>46.090322580645157</v>
      </c>
      <c r="F8" s="5">
        <v>27000</v>
      </c>
      <c r="G8" s="5">
        <v>22182</v>
      </c>
      <c r="H8" s="50">
        <f t="shared" si="1"/>
        <v>82.155555555555566</v>
      </c>
      <c r="I8" s="5">
        <v>27000</v>
      </c>
      <c r="J8" s="5">
        <v>17321</v>
      </c>
      <c r="K8" s="47">
        <f t="shared" si="2"/>
        <v>64.151851851851845</v>
      </c>
      <c r="L8" s="5">
        <v>27000</v>
      </c>
      <c r="M8" s="5">
        <v>17310</v>
      </c>
      <c r="N8" s="50">
        <f t="shared" si="3"/>
        <v>64.111111111111114</v>
      </c>
      <c r="O8" s="5">
        <v>27000</v>
      </c>
      <c r="P8" s="5">
        <v>16903</v>
      </c>
      <c r="Q8" s="50">
        <f t="shared" si="4"/>
        <v>62.603703703703708</v>
      </c>
    </row>
    <row r="9" spans="1:17" x14ac:dyDescent="0.25">
      <c r="A9" s="12">
        <v>4</v>
      </c>
      <c r="B9" s="23" t="s">
        <v>9</v>
      </c>
      <c r="C9" s="5">
        <v>802000</v>
      </c>
      <c r="D9" s="5">
        <v>664734</v>
      </c>
      <c r="E9" s="47">
        <f t="shared" si="0"/>
        <v>82.884538653366576</v>
      </c>
      <c r="F9" s="5">
        <v>690000</v>
      </c>
      <c r="G9" s="5">
        <v>644694</v>
      </c>
      <c r="H9" s="50">
        <f t="shared" si="1"/>
        <v>93.433913043478256</v>
      </c>
      <c r="I9" s="5">
        <v>690000</v>
      </c>
      <c r="J9" s="5">
        <f>7+181</f>
        <v>188</v>
      </c>
      <c r="K9" s="47">
        <f t="shared" si="2"/>
        <v>2.7246376811594201E-2</v>
      </c>
      <c r="L9" s="5">
        <v>690000</v>
      </c>
      <c r="M9" s="5">
        <v>560950</v>
      </c>
      <c r="N9" s="50">
        <f t="shared" si="3"/>
        <v>81.29710144927536</v>
      </c>
      <c r="O9" s="5">
        <v>690000</v>
      </c>
      <c r="P9" s="5">
        <v>591966</v>
      </c>
      <c r="Q9" s="50">
        <f t="shared" si="4"/>
        <v>85.792173913043484</v>
      </c>
    </row>
    <row r="10" spans="1:17" x14ac:dyDescent="0.25">
      <c r="A10" s="12">
        <v>5</v>
      </c>
      <c r="B10" s="23" t="s">
        <v>10</v>
      </c>
      <c r="C10" s="5">
        <v>3303000</v>
      </c>
      <c r="D10" s="5">
        <v>2366802</v>
      </c>
      <c r="E10" s="47">
        <f t="shared" si="0"/>
        <v>71.65613079019073</v>
      </c>
      <c r="F10" s="5">
        <v>2877000</v>
      </c>
      <c r="G10" s="5">
        <v>2618869</v>
      </c>
      <c r="H10" s="50">
        <f t="shared" si="1"/>
        <v>91.027771984706291</v>
      </c>
      <c r="I10" s="5">
        <v>2877000</v>
      </c>
      <c r="J10" s="5">
        <f>3+423+1215+65432</f>
        <v>67073</v>
      </c>
      <c r="K10" s="47">
        <f t="shared" si="2"/>
        <v>2.3313521028849498</v>
      </c>
      <c r="L10" s="5">
        <v>2877000</v>
      </c>
      <c r="M10" s="5">
        <v>2360443</v>
      </c>
      <c r="N10" s="50">
        <f t="shared" si="3"/>
        <v>82.04529023288147</v>
      </c>
      <c r="O10" s="5">
        <v>2877000</v>
      </c>
      <c r="P10" s="5">
        <v>2296669</v>
      </c>
      <c r="Q10" s="50">
        <f t="shared" si="4"/>
        <v>79.828606187000346</v>
      </c>
    </row>
    <row r="11" spans="1:17" x14ac:dyDescent="0.25">
      <c r="A11" s="12">
        <v>6</v>
      </c>
      <c r="B11" s="23" t="s">
        <v>11</v>
      </c>
      <c r="C11" s="5">
        <v>20000</v>
      </c>
      <c r="D11" s="5">
        <v>17300</v>
      </c>
      <c r="E11" s="47">
        <f t="shared" si="0"/>
        <v>86.5</v>
      </c>
      <c r="F11" s="5">
        <v>18000</v>
      </c>
      <c r="G11" s="5">
        <v>27148</v>
      </c>
      <c r="H11" s="50">
        <f t="shared" si="1"/>
        <v>150.82222222222222</v>
      </c>
      <c r="I11" s="5">
        <v>18000</v>
      </c>
      <c r="J11" s="5">
        <v>14667</v>
      </c>
      <c r="K11" s="47">
        <f t="shared" si="2"/>
        <v>81.483333333333334</v>
      </c>
      <c r="L11" s="5">
        <v>18000</v>
      </c>
      <c r="M11" s="5">
        <v>15869</v>
      </c>
      <c r="N11" s="50">
        <f t="shared" si="3"/>
        <v>88.161111111111111</v>
      </c>
      <c r="O11" s="5">
        <v>18000</v>
      </c>
      <c r="P11" s="5">
        <v>16208</v>
      </c>
      <c r="Q11" s="50">
        <f t="shared" si="4"/>
        <v>90.044444444444451</v>
      </c>
    </row>
    <row r="12" spans="1:17" x14ac:dyDescent="0.25">
      <c r="A12" s="12">
        <v>7</v>
      </c>
      <c r="B12" s="23" t="s">
        <v>12</v>
      </c>
      <c r="C12" s="5">
        <v>717000</v>
      </c>
      <c r="D12" s="5">
        <v>564912</v>
      </c>
      <c r="E12" s="47">
        <f t="shared" si="0"/>
        <v>78.788284518828462</v>
      </c>
      <c r="F12" s="5">
        <v>622000</v>
      </c>
      <c r="G12" s="5">
        <v>556216</v>
      </c>
      <c r="H12" s="50">
        <f t="shared" si="1"/>
        <v>89.423794212218652</v>
      </c>
      <c r="I12" s="5">
        <v>622000</v>
      </c>
      <c r="J12" s="5">
        <f>38+5+295</f>
        <v>338</v>
      </c>
      <c r="K12" s="47">
        <f t="shared" si="2"/>
        <v>5.4340836012861736E-2</v>
      </c>
      <c r="L12" s="5">
        <v>622000</v>
      </c>
      <c r="M12" s="5">
        <v>537378</v>
      </c>
      <c r="N12" s="50">
        <f t="shared" si="3"/>
        <v>86.395176848874598</v>
      </c>
      <c r="O12" s="5">
        <v>622000</v>
      </c>
      <c r="P12" s="5">
        <v>529716</v>
      </c>
      <c r="Q12" s="50">
        <f t="shared" si="4"/>
        <v>85.163344051446941</v>
      </c>
    </row>
    <row r="13" spans="1:17" x14ac:dyDescent="0.25">
      <c r="A13" s="12">
        <v>8</v>
      </c>
      <c r="B13" s="23" t="s">
        <v>13</v>
      </c>
      <c r="C13" s="5">
        <v>11000</v>
      </c>
      <c r="D13" s="5">
        <v>7678</v>
      </c>
      <c r="E13" s="47">
        <f t="shared" si="0"/>
        <v>69.8</v>
      </c>
      <c r="F13" s="5">
        <v>10000</v>
      </c>
      <c r="G13" s="5">
        <v>7918</v>
      </c>
      <c r="H13" s="50">
        <f t="shared" si="1"/>
        <v>79.179999999999993</v>
      </c>
      <c r="I13" s="5">
        <v>10000</v>
      </c>
      <c r="J13" s="5">
        <v>7388</v>
      </c>
      <c r="K13" s="47">
        <f t="shared" si="2"/>
        <v>73.88</v>
      </c>
      <c r="L13" s="5">
        <v>10000</v>
      </c>
      <c r="M13" s="5">
        <v>7392</v>
      </c>
      <c r="N13" s="50">
        <f t="shared" si="3"/>
        <v>73.92</v>
      </c>
      <c r="O13" s="5">
        <v>10000</v>
      </c>
      <c r="P13" s="5">
        <v>7677</v>
      </c>
      <c r="Q13" s="50">
        <f t="shared" si="4"/>
        <v>76.77000000000001</v>
      </c>
    </row>
    <row r="14" spans="1:17" x14ac:dyDescent="0.25">
      <c r="A14" s="12">
        <v>9</v>
      </c>
      <c r="B14" s="23" t="s">
        <v>14</v>
      </c>
      <c r="C14" s="5">
        <v>6000</v>
      </c>
      <c r="D14" s="5">
        <v>4008</v>
      </c>
      <c r="E14" s="47">
        <f t="shared" si="0"/>
        <v>66.8</v>
      </c>
      <c r="F14" s="5">
        <v>5000</v>
      </c>
      <c r="G14" s="5">
        <v>3513</v>
      </c>
      <c r="H14" s="50">
        <f t="shared" si="1"/>
        <v>70.260000000000005</v>
      </c>
      <c r="I14" s="5">
        <v>5000</v>
      </c>
      <c r="J14" s="5">
        <v>3469</v>
      </c>
      <c r="K14" s="47">
        <f t="shared" si="2"/>
        <v>69.38</v>
      </c>
      <c r="L14" s="5">
        <v>5000</v>
      </c>
      <c r="M14" s="5">
        <v>3469</v>
      </c>
      <c r="N14" s="50">
        <f t="shared" si="3"/>
        <v>69.38</v>
      </c>
      <c r="O14" s="5">
        <v>5000</v>
      </c>
      <c r="P14" s="5">
        <v>4098</v>
      </c>
      <c r="Q14" s="50">
        <f t="shared" si="4"/>
        <v>81.96</v>
      </c>
    </row>
    <row r="15" spans="1:17" x14ac:dyDescent="0.25">
      <c r="A15" s="12">
        <v>10</v>
      </c>
      <c r="B15" s="23" t="s">
        <v>16</v>
      </c>
      <c r="C15" s="5">
        <v>351000</v>
      </c>
      <c r="D15" s="5">
        <v>249692</v>
      </c>
      <c r="E15" s="47">
        <f t="shared" si="0"/>
        <v>71.137321937321943</v>
      </c>
      <c r="F15" s="5">
        <v>311000</v>
      </c>
      <c r="G15" s="5">
        <v>303493</v>
      </c>
      <c r="H15" s="50">
        <f t="shared" si="1"/>
        <v>97.586173633440509</v>
      </c>
      <c r="I15" s="5">
        <v>311000</v>
      </c>
      <c r="J15" s="5">
        <v>83102</v>
      </c>
      <c r="K15" s="47">
        <f t="shared" si="2"/>
        <v>26.720900321543407</v>
      </c>
      <c r="L15" s="5">
        <v>311000</v>
      </c>
      <c r="M15" s="5">
        <v>250405</v>
      </c>
      <c r="N15" s="50">
        <f t="shared" si="3"/>
        <v>80.516077170418015</v>
      </c>
      <c r="O15" s="5">
        <v>311000</v>
      </c>
      <c r="P15" s="5">
        <v>301051</v>
      </c>
      <c r="Q15" s="50">
        <f t="shared" si="4"/>
        <v>96.800964630225081</v>
      </c>
    </row>
    <row r="16" spans="1:17" x14ac:dyDescent="0.25">
      <c r="A16" s="12">
        <v>11</v>
      </c>
      <c r="B16" s="23" t="s">
        <v>17</v>
      </c>
      <c r="C16" s="5">
        <v>23000</v>
      </c>
      <c r="D16" s="5">
        <v>13511</v>
      </c>
      <c r="E16" s="47">
        <f t="shared" si="0"/>
        <v>58.743478260869566</v>
      </c>
      <c r="F16" s="5">
        <v>21000</v>
      </c>
      <c r="G16" s="5">
        <v>19191</v>
      </c>
      <c r="H16" s="50">
        <f t="shared" si="1"/>
        <v>91.385714285714286</v>
      </c>
      <c r="I16" s="5">
        <v>21000</v>
      </c>
      <c r="J16" s="7">
        <f>1850+1618+1375+1512+1698+1683+1662+1617+1676+1643+1858+1831+1801</f>
        <v>21824</v>
      </c>
      <c r="K16" s="47">
        <f t="shared" si="2"/>
        <v>103.92380952380952</v>
      </c>
      <c r="L16" s="5">
        <v>21000</v>
      </c>
      <c r="M16" s="5">
        <v>20470</v>
      </c>
      <c r="N16" s="50">
        <f t="shared" si="3"/>
        <v>97.476190476190467</v>
      </c>
      <c r="O16" s="5">
        <v>21000</v>
      </c>
      <c r="P16" s="5">
        <v>21583</v>
      </c>
      <c r="Q16" s="50">
        <f t="shared" si="4"/>
        <v>102.77619047619046</v>
      </c>
    </row>
    <row r="17" spans="1:17" x14ac:dyDescent="0.25">
      <c r="A17" s="12">
        <v>12</v>
      </c>
      <c r="B17" s="23" t="s">
        <v>18</v>
      </c>
      <c r="C17" s="5">
        <v>1445000</v>
      </c>
      <c r="D17" s="5">
        <v>1232335</v>
      </c>
      <c r="E17" s="47">
        <f t="shared" si="0"/>
        <v>85.282698961937726</v>
      </c>
      <c r="F17" s="5">
        <v>1267000</v>
      </c>
      <c r="G17" s="5">
        <v>1271481</v>
      </c>
      <c r="H17" s="50">
        <f t="shared" si="1"/>
        <v>100.35367008681926</v>
      </c>
      <c r="I17" s="5">
        <v>1267000</v>
      </c>
      <c r="J17" s="5">
        <f>97595+92024+95490+97609+94878+94942+99508+95774+87841+95777+93963+94793+98580</f>
        <v>1238774</v>
      </c>
      <c r="K17" s="47">
        <f t="shared" si="2"/>
        <v>97.772217837411219</v>
      </c>
      <c r="L17" s="5">
        <v>1267000</v>
      </c>
      <c r="M17" s="5">
        <v>1142513</v>
      </c>
      <c r="N17" s="50">
        <f t="shared" si="3"/>
        <v>90.174664561957385</v>
      </c>
      <c r="O17" s="5">
        <v>1267000</v>
      </c>
      <c r="P17" s="5">
        <v>1141076</v>
      </c>
      <c r="Q17" s="50">
        <f t="shared" si="4"/>
        <v>90.061247040252567</v>
      </c>
    </row>
    <row r="18" spans="1:17" x14ac:dyDescent="0.25">
      <c r="A18" s="12">
        <v>13</v>
      </c>
      <c r="B18" s="23" t="s">
        <v>19</v>
      </c>
      <c r="C18" s="5">
        <v>628000</v>
      </c>
      <c r="D18" s="5">
        <v>506293</v>
      </c>
      <c r="E18" s="47">
        <f t="shared" si="0"/>
        <v>80.619904458598725</v>
      </c>
      <c r="F18" s="5">
        <v>548000</v>
      </c>
      <c r="G18" s="5">
        <v>546505</v>
      </c>
      <c r="H18" s="50">
        <f t="shared" si="1"/>
        <v>99.727189781021892</v>
      </c>
      <c r="I18" s="5">
        <v>548000</v>
      </c>
      <c r="J18" s="5">
        <f>45321+40386+41934+35378+38588+34794+34446+34710+37175+41325+45248+34408+40887</f>
        <v>504600</v>
      </c>
      <c r="K18" s="47">
        <f t="shared" si="2"/>
        <v>92.080291970802918</v>
      </c>
      <c r="L18" s="5">
        <v>548000</v>
      </c>
      <c r="M18" s="5">
        <v>470062</v>
      </c>
      <c r="N18" s="50">
        <f t="shared" si="3"/>
        <v>85.777737226277367</v>
      </c>
      <c r="O18" s="5">
        <v>548000</v>
      </c>
      <c r="P18" s="5">
        <v>498422</v>
      </c>
      <c r="Q18" s="50">
        <f t="shared" si="4"/>
        <v>90.952919708029199</v>
      </c>
    </row>
    <row r="19" spans="1:17" x14ac:dyDescent="0.25">
      <c r="A19" s="12">
        <v>14</v>
      </c>
      <c r="B19" s="23" t="s">
        <v>20</v>
      </c>
      <c r="C19" s="5">
        <v>124000</v>
      </c>
      <c r="D19" s="5">
        <v>110443</v>
      </c>
      <c r="E19" s="47">
        <f t="shared" si="0"/>
        <v>89.066935483870964</v>
      </c>
      <c r="F19" s="5">
        <v>109000</v>
      </c>
      <c r="G19" s="5">
        <v>108406</v>
      </c>
      <c r="H19" s="50">
        <f t="shared" si="1"/>
        <v>99.455045871559633</v>
      </c>
      <c r="I19" s="5">
        <v>109000</v>
      </c>
      <c r="J19" s="5">
        <v>108419</v>
      </c>
      <c r="K19" s="47">
        <f t="shared" si="2"/>
        <v>99.466972477064218</v>
      </c>
      <c r="L19" s="5">
        <v>109000</v>
      </c>
      <c r="M19" s="5">
        <v>108515</v>
      </c>
      <c r="N19" s="50">
        <f t="shared" si="3"/>
        <v>99.555045871559628</v>
      </c>
      <c r="O19" s="5">
        <v>109000</v>
      </c>
      <c r="P19" s="5">
        <v>106932</v>
      </c>
      <c r="Q19" s="50">
        <f t="shared" si="4"/>
        <v>98.102752293577979</v>
      </c>
    </row>
    <row r="20" spans="1:17" x14ac:dyDescent="0.25">
      <c r="A20" s="12">
        <v>15</v>
      </c>
      <c r="B20" s="23" t="s">
        <v>21</v>
      </c>
      <c r="C20" s="5">
        <v>252000</v>
      </c>
      <c r="D20" s="5">
        <v>184391</v>
      </c>
      <c r="E20" s="47">
        <f t="shared" si="0"/>
        <v>73.171031746031744</v>
      </c>
      <c r="F20" s="5">
        <v>221000</v>
      </c>
      <c r="G20" s="5">
        <v>207388</v>
      </c>
      <c r="H20" s="50">
        <f t="shared" si="1"/>
        <v>93.840723981900453</v>
      </c>
      <c r="I20" s="5">
        <v>221000</v>
      </c>
      <c r="J20" s="5">
        <f>12278+14519+16700+17615+16616+15309+16264+18395+18780+17752+17048+18894</f>
        <v>200170</v>
      </c>
      <c r="K20" s="47">
        <f t="shared" si="2"/>
        <v>90.574660633484157</v>
      </c>
      <c r="L20" s="5">
        <v>221000</v>
      </c>
      <c r="M20" s="5">
        <v>201877</v>
      </c>
      <c r="N20" s="50">
        <f t="shared" si="3"/>
        <v>91.347058823529409</v>
      </c>
      <c r="O20" s="5">
        <v>221000</v>
      </c>
      <c r="P20" s="5">
        <v>205747</v>
      </c>
      <c r="Q20" s="50">
        <f t="shared" si="4"/>
        <v>93.09819004524887</v>
      </c>
    </row>
    <row r="21" spans="1:17" x14ac:dyDescent="0.25">
      <c r="A21" s="12">
        <v>16</v>
      </c>
      <c r="B21" s="23" t="s">
        <v>22</v>
      </c>
      <c r="C21" s="5">
        <v>936000</v>
      </c>
      <c r="D21" s="5">
        <v>612116</v>
      </c>
      <c r="E21" s="47">
        <f t="shared" si="0"/>
        <v>65.397008547008554</v>
      </c>
      <c r="F21" s="5">
        <v>820000</v>
      </c>
      <c r="G21" s="5">
        <v>747803</v>
      </c>
      <c r="H21" s="50">
        <f t="shared" si="1"/>
        <v>91.195487804878056</v>
      </c>
      <c r="I21" s="5">
        <v>820000</v>
      </c>
      <c r="J21" s="5">
        <f>29+342</f>
        <v>371</v>
      </c>
      <c r="K21" s="47">
        <f t="shared" si="2"/>
        <v>4.5243902439024389E-2</v>
      </c>
      <c r="L21" s="5">
        <v>820000</v>
      </c>
      <c r="M21" s="5">
        <v>668174</v>
      </c>
      <c r="N21" s="50">
        <f t="shared" si="3"/>
        <v>81.484634146341463</v>
      </c>
      <c r="O21" s="5">
        <v>820000</v>
      </c>
      <c r="P21" s="5">
        <v>665673</v>
      </c>
      <c r="Q21" s="50">
        <f t="shared" si="4"/>
        <v>81.179634146341456</v>
      </c>
    </row>
    <row r="22" spans="1:17" x14ac:dyDescent="0.25">
      <c r="A22" s="12">
        <v>17</v>
      </c>
      <c r="B22" s="23" t="s">
        <v>23</v>
      </c>
      <c r="C22" s="5">
        <v>1273000</v>
      </c>
      <c r="D22" s="5">
        <v>1205031</v>
      </c>
      <c r="E22" s="47">
        <f t="shared" si="0"/>
        <v>94.660722702278093</v>
      </c>
      <c r="F22" s="5">
        <v>1121000</v>
      </c>
      <c r="G22" s="5">
        <v>1125618</v>
      </c>
      <c r="H22" s="50">
        <f t="shared" si="1"/>
        <v>100.41195361284568</v>
      </c>
      <c r="I22" s="5">
        <v>1121000</v>
      </c>
      <c r="J22" s="5">
        <f>87537+84148+89895+92415+89097+96054+92232+92300+91850+92966+88462+91598</f>
        <v>1088554</v>
      </c>
      <c r="K22" s="47">
        <f t="shared" si="2"/>
        <v>97.105619982158785</v>
      </c>
      <c r="L22" s="5">
        <v>1121000</v>
      </c>
      <c r="M22" s="5">
        <v>1086188</v>
      </c>
      <c r="N22" s="50">
        <f t="shared" si="3"/>
        <v>96.894558429973245</v>
      </c>
      <c r="O22" s="5">
        <v>1121000</v>
      </c>
      <c r="P22" s="5">
        <v>1043568</v>
      </c>
      <c r="Q22" s="50">
        <f t="shared" si="4"/>
        <v>93.092595896520976</v>
      </c>
    </row>
    <row r="23" spans="1:17" x14ac:dyDescent="0.25">
      <c r="A23" s="12">
        <v>18</v>
      </c>
      <c r="B23" s="23" t="s">
        <v>24</v>
      </c>
      <c r="C23" s="5">
        <v>552000</v>
      </c>
      <c r="D23" s="5">
        <v>393773</v>
      </c>
      <c r="E23" s="47">
        <f t="shared" si="0"/>
        <v>71.3356884057971</v>
      </c>
      <c r="F23" s="5">
        <v>496000</v>
      </c>
      <c r="G23" s="5">
        <v>483313</v>
      </c>
      <c r="H23" s="50">
        <f t="shared" si="1"/>
        <v>97.442137096774189</v>
      </c>
      <c r="I23" s="5">
        <v>496000</v>
      </c>
      <c r="J23" s="5">
        <f>39396+38629+37656+37834+40858+40324+43624+29686+39720+40893+19585+10504</f>
        <v>418709</v>
      </c>
      <c r="K23" s="47">
        <f t="shared" si="2"/>
        <v>84.417137096774198</v>
      </c>
      <c r="L23" s="5">
        <v>496000</v>
      </c>
      <c r="M23" s="5">
        <v>454194</v>
      </c>
      <c r="N23" s="50">
        <f t="shared" si="3"/>
        <v>91.571370967741942</v>
      </c>
      <c r="O23" s="5">
        <v>496000</v>
      </c>
      <c r="P23" s="5">
        <v>476036</v>
      </c>
      <c r="Q23" s="50">
        <f t="shared" si="4"/>
        <v>95.974999999999994</v>
      </c>
    </row>
    <row r="24" spans="1:17" x14ac:dyDescent="0.25">
      <c r="A24" s="12">
        <v>19</v>
      </c>
      <c r="B24" s="23" t="s">
        <v>25</v>
      </c>
      <c r="C24" s="5">
        <v>1000</v>
      </c>
      <c r="D24" s="7">
        <v>906</v>
      </c>
      <c r="E24" s="47">
        <f t="shared" si="0"/>
        <v>90.600000000000009</v>
      </c>
      <c r="F24" s="5">
        <v>1000</v>
      </c>
      <c r="G24" s="7">
        <v>730</v>
      </c>
      <c r="H24" s="50">
        <f t="shared" si="1"/>
        <v>73</v>
      </c>
      <c r="I24" s="5">
        <v>1000</v>
      </c>
      <c r="J24" s="5">
        <v>1052</v>
      </c>
      <c r="K24" s="47">
        <f t="shared" si="2"/>
        <v>105.2</v>
      </c>
      <c r="L24" s="5">
        <v>1000</v>
      </c>
      <c r="M24" s="5">
        <v>1047</v>
      </c>
      <c r="N24" s="50">
        <f t="shared" si="3"/>
        <v>104.69999999999999</v>
      </c>
      <c r="O24" s="5">
        <v>1000</v>
      </c>
      <c r="P24" s="5">
        <v>1194</v>
      </c>
      <c r="Q24" s="50">
        <f t="shared" si="4"/>
        <v>119.39999999999999</v>
      </c>
    </row>
    <row r="25" spans="1:17" x14ac:dyDescent="0.25">
      <c r="A25" s="12">
        <v>20</v>
      </c>
      <c r="B25" s="23" t="s">
        <v>26</v>
      </c>
      <c r="C25" s="5">
        <v>2217000</v>
      </c>
      <c r="D25" s="5">
        <v>1511058</v>
      </c>
      <c r="E25" s="47">
        <f t="shared" si="0"/>
        <v>68.157780784844377</v>
      </c>
      <c r="F25" s="5">
        <v>1906000</v>
      </c>
      <c r="G25" s="5">
        <v>1370868</v>
      </c>
      <c r="H25" s="50">
        <f t="shared" si="1"/>
        <v>71.923819517313746</v>
      </c>
      <c r="I25" s="5">
        <v>1906000</v>
      </c>
      <c r="J25" s="5">
        <f>936+63425+98856+130997</f>
        <v>294214</v>
      </c>
      <c r="K25" s="47">
        <f t="shared" si="2"/>
        <v>15.436201469045121</v>
      </c>
      <c r="L25" s="5">
        <v>1906000</v>
      </c>
      <c r="M25" s="5">
        <v>1389431</v>
      </c>
      <c r="N25" s="50">
        <f t="shared" si="3"/>
        <v>72.897743966421828</v>
      </c>
      <c r="O25" s="5">
        <v>1906000</v>
      </c>
      <c r="P25" s="5">
        <v>1445705</v>
      </c>
      <c r="Q25" s="50">
        <f t="shared" si="4"/>
        <v>75.850209863588674</v>
      </c>
    </row>
    <row r="26" spans="1:17" x14ac:dyDescent="0.25">
      <c r="A26" s="12">
        <v>21</v>
      </c>
      <c r="B26" s="23" t="s">
        <v>27</v>
      </c>
      <c r="C26" s="5">
        <v>2135000</v>
      </c>
      <c r="D26" s="5">
        <v>1771244</v>
      </c>
      <c r="E26" s="47">
        <f t="shared" si="0"/>
        <v>82.962248243559728</v>
      </c>
      <c r="F26" s="5">
        <v>1894000</v>
      </c>
      <c r="G26" s="5">
        <v>1971392</v>
      </c>
      <c r="H26" s="50">
        <f t="shared" si="1"/>
        <v>104.08616684266103</v>
      </c>
      <c r="I26" s="5">
        <v>1894000</v>
      </c>
      <c r="J26" s="5">
        <v>1987172</v>
      </c>
      <c r="K26" s="47">
        <f t="shared" si="2"/>
        <v>104.91932418162619</v>
      </c>
      <c r="L26" s="5">
        <v>1894000</v>
      </c>
      <c r="M26" s="5">
        <v>1982994</v>
      </c>
      <c r="N26" s="50">
        <f t="shared" si="3"/>
        <v>104.6987328405491</v>
      </c>
      <c r="O26" s="5">
        <v>1894000</v>
      </c>
      <c r="P26" s="5">
        <v>1951177</v>
      </c>
      <c r="Q26" s="50">
        <f t="shared" si="4"/>
        <v>103.01884899683209</v>
      </c>
    </row>
    <row r="27" spans="1:17" x14ac:dyDescent="0.25">
      <c r="A27" s="12">
        <v>22</v>
      </c>
      <c r="B27" s="23" t="s">
        <v>28</v>
      </c>
      <c r="C27" s="5">
        <v>48000</v>
      </c>
      <c r="D27" s="5">
        <v>33342</v>
      </c>
      <c r="E27" s="47">
        <f t="shared" si="0"/>
        <v>69.462500000000006</v>
      </c>
      <c r="F27" s="5">
        <v>44000</v>
      </c>
      <c r="G27" s="5">
        <v>51423</v>
      </c>
      <c r="H27" s="50">
        <f t="shared" si="1"/>
        <v>116.87045454545455</v>
      </c>
      <c r="I27" s="5">
        <v>44000</v>
      </c>
      <c r="J27" s="5">
        <v>45964</v>
      </c>
      <c r="K27" s="47">
        <f t="shared" si="2"/>
        <v>104.46363636363635</v>
      </c>
      <c r="L27" s="5">
        <v>44000</v>
      </c>
      <c r="M27" s="5">
        <v>45346</v>
      </c>
      <c r="N27" s="50">
        <f t="shared" si="3"/>
        <v>103.05909090909091</v>
      </c>
      <c r="O27" s="5">
        <v>44000</v>
      </c>
      <c r="P27" s="5">
        <v>42817</v>
      </c>
      <c r="Q27" s="50">
        <f t="shared" si="4"/>
        <v>97.311363636363637</v>
      </c>
    </row>
    <row r="28" spans="1:17" x14ac:dyDescent="0.25">
      <c r="A28" s="12">
        <v>23</v>
      </c>
      <c r="B28" s="23" t="s">
        <v>29</v>
      </c>
      <c r="C28" s="5">
        <v>81000</v>
      </c>
      <c r="D28" s="5">
        <v>71643</v>
      </c>
      <c r="E28" s="47">
        <f t="shared" si="0"/>
        <v>88.44814814814815</v>
      </c>
      <c r="F28" s="5">
        <v>71000</v>
      </c>
      <c r="G28" s="5">
        <v>86371</v>
      </c>
      <c r="H28" s="50">
        <f t="shared" si="1"/>
        <v>121.6492957746479</v>
      </c>
      <c r="I28" s="5">
        <v>71000</v>
      </c>
      <c r="J28" s="5">
        <v>75656</v>
      </c>
      <c r="K28" s="47">
        <f t="shared" si="2"/>
        <v>106.55774647887324</v>
      </c>
      <c r="L28" s="5">
        <v>71000</v>
      </c>
      <c r="M28" s="5">
        <v>75490</v>
      </c>
      <c r="N28" s="50">
        <f t="shared" si="3"/>
        <v>106.32394366197182</v>
      </c>
      <c r="O28" s="5">
        <v>71000</v>
      </c>
      <c r="P28" s="5">
        <v>71720</v>
      </c>
      <c r="Q28" s="50">
        <f t="shared" si="4"/>
        <v>101.01408450704226</v>
      </c>
    </row>
    <row r="29" spans="1:17" x14ac:dyDescent="0.25">
      <c r="A29" s="12">
        <v>24</v>
      </c>
      <c r="B29" s="23" t="s">
        <v>30</v>
      </c>
      <c r="C29" s="5">
        <v>20000</v>
      </c>
      <c r="D29" s="5">
        <v>20365</v>
      </c>
      <c r="E29" s="47">
        <f t="shared" si="0"/>
        <v>101.82500000000002</v>
      </c>
      <c r="F29" s="5">
        <v>17000</v>
      </c>
      <c r="G29" s="5">
        <v>23351</v>
      </c>
      <c r="H29" s="50">
        <f t="shared" si="1"/>
        <v>137.35882352941175</v>
      </c>
      <c r="I29" s="5">
        <v>17000</v>
      </c>
      <c r="J29" s="5">
        <v>20193</v>
      </c>
      <c r="K29" s="47">
        <f t="shared" si="2"/>
        <v>118.78235294117647</v>
      </c>
      <c r="L29" s="5">
        <v>17000</v>
      </c>
      <c r="M29" s="5">
        <v>20166</v>
      </c>
      <c r="N29" s="50">
        <f t="shared" si="3"/>
        <v>118.62352941176471</v>
      </c>
      <c r="O29" s="5">
        <v>17000</v>
      </c>
      <c r="P29" s="5">
        <v>18927</v>
      </c>
      <c r="Q29" s="50">
        <f t="shared" si="4"/>
        <v>111.33529411764707</v>
      </c>
    </row>
    <row r="30" spans="1:17" x14ac:dyDescent="0.25">
      <c r="A30" s="12">
        <v>25</v>
      </c>
      <c r="B30" s="23" t="s">
        <v>31</v>
      </c>
      <c r="C30" s="5">
        <v>35000</v>
      </c>
      <c r="D30" s="5">
        <v>16232</v>
      </c>
      <c r="E30" s="47">
        <f t="shared" si="0"/>
        <v>46.377142857142857</v>
      </c>
      <c r="F30" s="5">
        <v>31000</v>
      </c>
      <c r="G30" s="5">
        <v>27370</v>
      </c>
      <c r="H30" s="50">
        <f t="shared" si="1"/>
        <v>88.290322580645167</v>
      </c>
      <c r="I30" s="5">
        <v>31000</v>
      </c>
      <c r="J30" s="5">
        <v>21755</v>
      </c>
      <c r="K30" s="47">
        <f t="shared" si="2"/>
        <v>70.177419354838705</v>
      </c>
      <c r="L30" s="5">
        <v>31000</v>
      </c>
      <c r="M30" s="5">
        <v>21381</v>
      </c>
      <c r="N30" s="50">
        <f t="shared" si="3"/>
        <v>68.970967741935482</v>
      </c>
      <c r="O30" s="5">
        <v>31000</v>
      </c>
      <c r="P30" s="5">
        <v>20670</v>
      </c>
      <c r="Q30" s="50">
        <f t="shared" si="4"/>
        <v>66.677419354838705</v>
      </c>
    </row>
    <row r="31" spans="1:17" x14ac:dyDescent="0.25">
      <c r="A31" s="12">
        <v>26</v>
      </c>
      <c r="B31" s="23" t="s">
        <v>32</v>
      </c>
      <c r="C31" s="5">
        <v>932000</v>
      </c>
      <c r="D31" s="5">
        <v>732826</v>
      </c>
      <c r="E31" s="47">
        <f t="shared" si="0"/>
        <v>78.629399141630913</v>
      </c>
      <c r="F31" s="5">
        <v>804000</v>
      </c>
      <c r="G31" s="5">
        <v>734632</v>
      </c>
      <c r="H31" s="50">
        <f t="shared" si="1"/>
        <v>91.372139303482598</v>
      </c>
      <c r="I31" s="5">
        <v>804000</v>
      </c>
      <c r="J31" s="5">
        <v>722846</v>
      </c>
      <c r="K31" s="47">
        <f t="shared" si="2"/>
        <v>89.906218905472628</v>
      </c>
      <c r="L31" s="5">
        <v>804000</v>
      </c>
      <c r="M31" s="5">
        <v>723644</v>
      </c>
      <c r="N31" s="50">
        <f t="shared" si="3"/>
        <v>90.005472636815924</v>
      </c>
      <c r="O31" s="5">
        <v>804000</v>
      </c>
      <c r="P31" s="5">
        <v>707952</v>
      </c>
      <c r="Q31" s="50">
        <f t="shared" si="4"/>
        <v>88.053731343283587</v>
      </c>
    </row>
    <row r="32" spans="1:17" x14ac:dyDescent="0.25">
      <c r="A32" s="12">
        <v>27</v>
      </c>
      <c r="B32" s="23" t="s">
        <v>33</v>
      </c>
      <c r="C32" s="5">
        <v>25000</v>
      </c>
      <c r="D32" s="5">
        <v>34757</v>
      </c>
      <c r="E32" s="47">
        <f t="shared" si="0"/>
        <v>139.02799999999999</v>
      </c>
      <c r="F32" s="5">
        <v>23000</v>
      </c>
      <c r="G32" s="5">
        <v>40986</v>
      </c>
      <c r="H32" s="50">
        <f t="shared" si="1"/>
        <v>178.2</v>
      </c>
      <c r="I32" s="5">
        <v>23000</v>
      </c>
      <c r="J32" s="5">
        <v>14152</v>
      </c>
      <c r="K32" s="47">
        <f t="shared" si="2"/>
        <v>61.530434782608701</v>
      </c>
      <c r="L32" s="5">
        <v>23000</v>
      </c>
      <c r="M32" s="5">
        <v>14771</v>
      </c>
      <c r="N32" s="50">
        <f t="shared" si="3"/>
        <v>64.221739130434784</v>
      </c>
      <c r="O32" s="5">
        <v>23000</v>
      </c>
      <c r="P32" s="5">
        <v>15429</v>
      </c>
      <c r="Q32" s="50">
        <f t="shared" si="4"/>
        <v>67.082608695652183</v>
      </c>
    </row>
    <row r="33" spans="1:17" x14ac:dyDescent="0.25">
      <c r="A33" s="12">
        <v>28</v>
      </c>
      <c r="B33" s="23" t="s">
        <v>34</v>
      </c>
      <c r="C33" s="5">
        <v>497000</v>
      </c>
      <c r="D33" s="5">
        <v>442736</v>
      </c>
      <c r="E33" s="47">
        <f t="shared" si="0"/>
        <v>89.081690140845069</v>
      </c>
      <c r="F33" s="5">
        <v>440000</v>
      </c>
      <c r="G33" s="5">
        <v>451723</v>
      </c>
      <c r="H33" s="50">
        <f t="shared" si="1"/>
        <v>102.66431818181817</v>
      </c>
      <c r="I33" s="5">
        <v>440000</v>
      </c>
      <c r="J33" s="5">
        <f>23+318+256</f>
        <v>597</v>
      </c>
      <c r="K33" s="47">
        <f t="shared" si="2"/>
        <v>0.13568181818181818</v>
      </c>
      <c r="L33" s="5">
        <v>440000</v>
      </c>
      <c r="M33" s="5">
        <v>430431</v>
      </c>
      <c r="N33" s="50">
        <f t="shared" si="3"/>
        <v>97.825227272727275</v>
      </c>
      <c r="O33" s="5">
        <v>440000</v>
      </c>
      <c r="P33" s="5">
        <v>423225</v>
      </c>
      <c r="Q33" s="50">
        <f t="shared" si="4"/>
        <v>96.1875</v>
      </c>
    </row>
    <row r="34" spans="1:17" x14ac:dyDescent="0.25">
      <c r="A34" s="12">
        <v>29</v>
      </c>
      <c r="B34" s="23" t="s">
        <v>35</v>
      </c>
      <c r="C34" s="5">
        <v>2034000</v>
      </c>
      <c r="D34" s="5">
        <v>1604656</v>
      </c>
      <c r="E34" s="47">
        <f t="shared" si="0"/>
        <v>78.891642084562434</v>
      </c>
      <c r="F34" s="5">
        <v>1762000</v>
      </c>
      <c r="G34" s="5">
        <v>1496839</v>
      </c>
      <c r="H34" s="50">
        <f t="shared" si="1"/>
        <v>84.951135073779795</v>
      </c>
      <c r="I34" s="5">
        <v>1762000</v>
      </c>
      <c r="J34" s="5">
        <f>2705+88195+70786+85799</f>
        <v>247485</v>
      </c>
      <c r="K34" s="47">
        <f t="shared" si="2"/>
        <v>14.045686719636777</v>
      </c>
      <c r="L34" s="5">
        <v>1762000</v>
      </c>
      <c r="M34" s="5">
        <v>1391553</v>
      </c>
      <c r="N34" s="50">
        <f t="shared" si="3"/>
        <v>78.975766174801365</v>
      </c>
      <c r="O34" s="5">
        <v>1762000</v>
      </c>
      <c r="P34" s="5">
        <v>1394253</v>
      </c>
      <c r="Q34" s="50">
        <f t="shared" si="4"/>
        <v>79.129001135073779</v>
      </c>
    </row>
    <row r="35" spans="1:17" x14ac:dyDescent="0.25">
      <c r="A35" s="12">
        <v>30</v>
      </c>
      <c r="B35" s="23" t="s">
        <v>36</v>
      </c>
      <c r="C35" s="5">
        <v>12000</v>
      </c>
      <c r="D35" s="5">
        <v>8145</v>
      </c>
      <c r="E35" s="47">
        <f t="shared" si="0"/>
        <v>67.875</v>
      </c>
      <c r="F35" s="5">
        <v>11000</v>
      </c>
      <c r="G35" s="5">
        <v>8043</v>
      </c>
      <c r="H35" s="50">
        <f t="shared" si="1"/>
        <v>73.11818181818181</v>
      </c>
      <c r="I35" s="5">
        <v>11000</v>
      </c>
      <c r="J35" s="5">
        <v>7582</v>
      </c>
      <c r="K35" s="47">
        <f t="shared" si="2"/>
        <v>68.927272727272722</v>
      </c>
      <c r="L35" s="5">
        <v>11000</v>
      </c>
      <c r="M35" s="5">
        <v>7997</v>
      </c>
      <c r="N35" s="50">
        <f t="shared" si="3"/>
        <v>72.7</v>
      </c>
      <c r="O35" s="5">
        <v>11000</v>
      </c>
      <c r="P35" s="5">
        <v>8050</v>
      </c>
      <c r="Q35" s="50">
        <f t="shared" si="4"/>
        <v>73.181818181818187</v>
      </c>
    </row>
    <row r="36" spans="1:17" x14ac:dyDescent="0.25">
      <c r="A36" s="12">
        <v>31</v>
      </c>
      <c r="B36" s="23" t="s">
        <v>37</v>
      </c>
      <c r="C36" s="5">
        <v>1264000</v>
      </c>
      <c r="D36" s="5">
        <v>1061777</v>
      </c>
      <c r="E36" s="47">
        <f t="shared" si="0"/>
        <v>84.001344936708861</v>
      </c>
      <c r="F36" s="5">
        <v>1125000</v>
      </c>
      <c r="G36" s="5">
        <v>963807</v>
      </c>
      <c r="H36" s="50">
        <f t="shared" si="1"/>
        <v>85.671733333333336</v>
      </c>
      <c r="I36" s="5">
        <v>1125000</v>
      </c>
      <c r="J36" s="7">
        <v>950690</v>
      </c>
      <c r="K36" s="47">
        <f t="shared" si="2"/>
        <v>84.50577777777778</v>
      </c>
      <c r="L36" s="5">
        <v>1125000</v>
      </c>
      <c r="M36" s="5">
        <v>991884</v>
      </c>
      <c r="N36" s="50">
        <f t="shared" si="3"/>
        <v>88.16746666666667</v>
      </c>
      <c r="O36" s="5">
        <v>1125000</v>
      </c>
      <c r="P36" s="5">
        <v>995033</v>
      </c>
      <c r="Q36" s="50">
        <f t="shared" si="4"/>
        <v>88.447377777777774</v>
      </c>
    </row>
    <row r="37" spans="1:17" x14ac:dyDescent="0.25">
      <c r="A37" s="12">
        <v>32</v>
      </c>
      <c r="B37" s="23" t="s">
        <v>55</v>
      </c>
      <c r="C37" s="5">
        <v>694000</v>
      </c>
      <c r="D37" s="5">
        <v>663634</v>
      </c>
      <c r="E37" s="47">
        <f>D37/C37*100</f>
        <v>95.62449567723344</v>
      </c>
      <c r="F37" s="5">
        <v>606000</v>
      </c>
      <c r="G37" s="5">
        <v>600906</v>
      </c>
      <c r="H37" s="50">
        <f t="shared" si="1"/>
        <v>99.159405940594056</v>
      </c>
      <c r="I37" s="5">
        <v>606000</v>
      </c>
      <c r="J37" s="5">
        <v>617034</v>
      </c>
      <c r="K37" s="47">
        <f t="shared" si="2"/>
        <v>101.82079207920791</v>
      </c>
      <c r="L37" s="5">
        <v>606000</v>
      </c>
      <c r="M37" s="5">
        <v>615180</v>
      </c>
      <c r="N37" s="52" t="s">
        <v>56</v>
      </c>
      <c r="O37" s="5">
        <v>606000</v>
      </c>
      <c r="P37" s="5">
        <v>619262</v>
      </c>
      <c r="Q37" s="55" t="s">
        <v>56</v>
      </c>
    </row>
    <row r="38" spans="1:17" x14ac:dyDescent="0.25">
      <c r="A38" s="12">
        <v>33</v>
      </c>
      <c r="B38" s="23" t="s">
        <v>38</v>
      </c>
      <c r="C38" s="5">
        <v>57000</v>
      </c>
      <c r="D38" s="5">
        <v>52327</v>
      </c>
      <c r="E38" s="47">
        <f t="shared" si="0"/>
        <v>91.801754385964912</v>
      </c>
      <c r="F38" s="5">
        <v>51000</v>
      </c>
      <c r="G38" s="5">
        <v>54229</v>
      </c>
      <c r="H38" s="50">
        <f t="shared" si="1"/>
        <v>106.3313725490196</v>
      </c>
      <c r="I38" s="5">
        <v>51000</v>
      </c>
      <c r="J38" s="5">
        <v>53495</v>
      </c>
      <c r="K38" s="47">
        <f t="shared" ref="K38:K41" si="5">J38/I38*100</f>
        <v>104.89215686274508</v>
      </c>
      <c r="L38" s="5">
        <v>51000</v>
      </c>
      <c r="M38" s="5">
        <v>53349</v>
      </c>
      <c r="N38" s="50">
        <f t="shared" si="3"/>
        <v>104.60588235294117</v>
      </c>
      <c r="O38" s="5">
        <v>51000</v>
      </c>
      <c r="P38" s="5">
        <v>55146</v>
      </c>
      <c r="Q38" s="50">
        <f t="shared" si="4"/>
        <v>108.12941176470588</v>
      </c>
    </row>
    <row r="39" spans="1:17" x14ac:dyDescent="0.25">
      <c r="A39" s="12">
        <v>34</v>
      </c>
      <c r="B39" s="23" t="s">
        <v>39</v>
      </c>
      <c r="C39" s="5">
        <v>6342000</v>
      </c>
      <c r="D39" s="5">
        <v>4726940</v>
      </c>
      <c r="E39" s="47">
        <f t="shared" si="0"/>
        <v>74.533900977609591</v>
      </c>
      <c r="F39" s="5">
        <v>5477000</v>
      </c>
      <c r="G39" s="5">
        <v>4837732</v>
      </c>
      <c r="H39" s="50">
        <f t="shared" si="1"/>
        <v>88.328135840788761</v>
      </c>
      <c r="I39" s="5">
        <v>5477000</v>
      </c>
      <c r="J39" s="5">
        <v>4619333</v>
      </c>
      <c r="K39" s="47">
        <f t="shared" si="5"/>
        <v>84.340569654920571</v>
      </c>
      <c r="L39" s="5">
        <v>5477000</v>
      </c>
      <c r="M39" s="5">
        <v>4529473</v>
      </c>
      <c r="N39" s="50">
        <f t="shared" si="3"/>
        <v>82.69989045097681</v>
      </c>
      <c r="O39" s="5">
        <v>5477000</v>
      </c>
      <c r="P39" s="5">
        <v>4533110</v>
      </c>
      <c r="Q39" s="50">
        <f t="shared" si="4"/>
        <v>82.766295417199203</v>
      </c>
    </row>
    <row r="40" spans="1:17" x14ac:dyDescent="0.25">
      <c r="A40" s="12">
        <v>35</v>
      </c>
      <c r="B40" s="23" t="s">
        <v>40</v>
      </c>
      <c r="C40" s="5">
        <v>212000</v>
      </c>
      <c r="D40" s="5">
        <v>193839</v>
      </c>
      <c r="E40" s="47">
        <f t="shared" si="0"/>
        <v>91.433490566037733</v>
      </c>
      <c r="F40" s="5">
        <v>187000</v>
      </c>
      <c r="G40" s="5">
        <v>183707</v>
      </c>
      <c r="H40" s="50">
        <f t="shared" si="1"/>
        <v>98.23903743315509</v>
      </c>
      <c r="I40" s="5">
        <v>187000</v>
      </c>
      <c r="J40" s="5">
        <v>10426</v>
      </c>
      <c r="K40" s="47">
        <f t="shared" si="5"/>
        <v>5.5754010695187164</v>
      </c>
      <c r="L40" s="5">
        <v>187000</v>
      </c>
      <c r="M40" s="5">
        <v>175138</v>
      </c>
      <c r="N40" s="50">
        <f t="shared" si="3"/>
        <v>93.656684491978609</v>
      </c>
      <c r="O40" s="5">
        <v>187000</v>
      </c>
      <c r="P40" s="5">
        <v>176863</v>
      </c>
      <c r="Q40" s="50">
        <f t="shared" si="4"/>
        <v>94.579144385026737</v>
      </c>
    </row>
    <row r="41" spans="1:17" x14ac:dyDescent="0.25">
      <c r="A41" s="12">
        <v>36</v>
      </c>
      <c r="B41" s="23" t="s">
        <v>41</v>
      </c>
      <c r="C41" s="5">
        <v>1657000</v>
      </c>
      <c r="D41" s="5">
        <v>1493490</v>
      </c>
      <c r="E41" s="47">
        <f t="shared" si="0"/>
        <v>90.132166566083285</v>
      </c>
      <c r="F41" s="5">
        <v>1459000</v>
      </c>
      <c r="G41" s="5">
        <v>1546073</v>
      </c>
      <c r="H41" s="50">
        <f t="shared" si="1"/>
        <v>105.96799177518848</v>
      </c>
      <c r="I41" s="5">
        <v>1459000</v>
      </c>
      <c r="J41" s="5">
        <v>9203</v>
      </c>
      <c r="K41" s="47">
        <f t="shared" si="5"/>
        <v>0.63077450308430438</v>
      </c>
      <c r="L41" s="5">
        <v>1459000</v>
      </c>
      <c r="M41" s="5">
        <v>1449648</v>
      </c>
      <c r="N41" s="50">
        <f t="shared" si="3"/>
        <v>99.359013022618242</v>
      </c>
      <c r="O41" s="5">
        <v>1459000</v>
      </c>
      <c r="P41" s="5">
        <v>1475954</v>
      </c>
      <c r="Q41" s="50">
        <f t="shared" si="4"/>
        <v>101.16202878684031</v>
      </c>
    </row>
    <row r="42" spans="1:17" s="15" customFormat="1" x14ac:dyDescent="0.25">
      <c r="A42" s="12"/>
      <c r="B42" s="23" t="s">
        <v>42</v>
      </c>
      <c r="C42" s="49" t="s">
        <v>15</v>
      </c>
      <c r="D42" s="7">
        <v>778</v>
      </c>
      <c r="E42" s="47"/>
      <c r="F42" s="49" t="s">
        <v>15</v>
      </c>
      <c r="G42" s="5">
        <v>8746</v>
      </c>
      <c r="H42" s="50"/>
      <c r="I42" s="49" t="s">
        <v>15</v>
      </c>
      <c r="J42" s="5">
        <v>10123</v>
      </c>
      <c r="K42" s="47"/>
      <c r="L42" s="49" t="s">
        <v>15</v>
      </c>
      <c r="M42" s="41" t="s">
        <v>15</v>
      </c>
      <c r="N42" s="50"/>
      <c r="O42" s="49" t="s">
        <v>15</v>
      </c>
      <c r="P42" s="5">
        <v>8763</v>
      </c>
      <c r="Q42" s="50"/>
    </row>
    <row r="43" spans="1:17" x14ac:dyDescent="0.25">
      <c r="A43" s="12"/>
      <c r="B43" s="23" t="s">
        <v>43</v>
      </c>
      <c r="C43" s="49" t="s">
        <v>15</v>
      </c>
      <c r="D43" s="5">
        <v>9646</v>
      </c>
      <c r="E43" s="47"/>
      <c r="F43" s="49" t="s">
        <v>15</v>
      </c>
      <c r="G43" s="5">
        <v>10430</v>
      </c>
      <c r="H43" s="50"/>
      <c r="I43" s="49" t="s">
        <v>15</v>
      </c>
      <c r="J43" s="5">
        <v>13445</v>
      </c>
      <c r="K43" s="47"/>
      <c r="L43" s="49" t="s">
        <v>15</v>
      </c>
      <c r="M43" s="5">
        <v>14677</v>
      </c>
      <c r="N43" s="50"/>
      <c r="O43" s="49" t="s">
        <v>15</v>
      </c>
      <c r="P43" s="5">
        <v>11784</v>
      </c>
      <c r="Q43" s="50"/>
    </row>
    <row r="44" spans="1:17" x14ac:dyDescent="0.25">
      <c r="A44" s="13"/>
      <c r="B44" s="33" t="s">
        <v>1</v>
      </c>
      <c r="C44" s="48">
        <f>SUM(C6:C43)</f>
        <v>29718000</v>
      </c>
      <c r="D44" s="48">
        <f>SUM(D6:D43)</f>
        <v>23500623</v>
      </c>
      <c r="E44" s="8">
        <f t="shared" ref="E44" si="6">D44/C44*100</f>
        <v>79.078750252372302</v>
      </c>
      <c r="F44" s="51">
        <f>SUM(F6:F43)</f>
        <v>25928000</v>
      </c>
      <c r="G44" s="51">
        <f>SUM(G6:G43)</f>
        <v>23982503</v>
      </c>
      <c r="H44" s="39">
        <f t="shared" ref="H44" si="7">G44/F44*100</f>
        <v>92.496540419623571</v>
      </c>
      <c r="I44" s="53">
        <f>SUM(I6:I43)</f>
        <v>25928000</v>
      </c>
      <c r="J44" s="53">
        <f>SUM(J6:J43)</f>
        <v>13502997</v>
      </c>
      <c r="K44" s="8">
        <f t="shared" ref="K44" si="8">J44/I44*100</f>
        <v>52.078822122801604</v>
      </c>
      <c r="L44" s="54">
        <f>SUM(L6:L43)</f>
        <v>25928000</v>
      </c>
      <c r="M44" s="54">
        <f>SUM(M6:M43)</f>
        <v>22647329</v>
      </c>
      <c r="N44" s="39">
        <f>M44/L44*100</f>
        <v>87.346995526072206</v>
      </c>
      <c r="O44" s="54">
        <f>SUM(O6:O43)</f>
        <v>25928000</v>
      </c>
      <c r="P44" s="54">
        <f>SUM(P6:P43)</f>
        <v>22681683</v>
      </c>
      <c r="Q44" s="39">
        <f>P44/O44*100</f>
        <v>87.479493211971615</v>
      </c>
    </row>
    <row r="46" spans="1:17" x14ac:dyDescent="0.25">
      <c r="A46" s="3" t="s">
        <v>62</v>
      </c>
    </row>
    <row r="47" spans="1:17" x14ac:dyDescent="0.25">
      <c r="A47" s="3" t="s">
        <v>44</v>
      </c>
    </row>
    <row r="48" spans="1:17" x14ac:dyDescent="0.25">
      <c r="A48" s="4" t="s">
        <v>45</v>
      </c>
    </row>
    <row r="49" spans="1:1" x14ac:dyDescent="0.25">
      <c r="A49" s="4" t="s">
        <v>46</v>
      </c>
    </row>
    <row r="50" spans="1:1" x14ac:dyDescent="0.25">
      <c r="A50" s="4" t="s">
        <v>47</v>
      </c>
    </row>
    <row r="51" spans="1:1" x14ac:dyDescent="0.25">
      <c r="A51" s="3" t="s">
        <v>48</v>
      </c>
    </row>
    <row r="52" spans="1:1" x14ac:dyDescent="0.25">
      <c r="A52" s="4" t="s">
        <v>49</v>
      </c>
    </row>
    <row r="53" spans="1:1" x14ac:dyDescent="0.25">
      <c r="A53" s="3" t="s">
        <v>50</v>
      </c>
    </row>
    <row r="54" spans="1:1" x14ac:dyDescent="0.25">
      <c r="A54" s="67" t="s">
        <v>106</v>
      </c>
    </row>
  </sheetData>
  <mergeCells count="9">
    <mergeCell ref="L4:N4"/>
    <mergeCell ref="O4:Q4"/>
    <mergeCell ref="A1:Q1"/>
    <mergeCell ref="F4:H4"/>
    <mergeCell ref="I4:K4"/>
    <mergeCell ref="A4:A5"/>
    <mergeCell ref="B4:B5"/>
    <mergeCell ref="C4:E4"/>
    <mergeCell ref="F2:J2"/>
  </mergeCells>
  <printOptions horizontalCentered="1"/>
  <pageMargins left="0" right="0" top="0" bottom="0" header="0.31496062992125984" footer="0.31496062992125984"/>
  <pageSetup paperSize="9" scale="73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opLeftCell="A3" zoomScale="80" zoomScaleNormal="80" workbookViewId="0">
      <selection activeCell="E55" sqref="E55"/>
    </sheetView>
  </sheetViews>
  <sheetFormatPr defaultRowHeight="14.25" x14ac:dyDescent="0.2"/>
  <cols>
    <col min="1" max="1" width="6.42578125" style="121" customWidth="1"/>
    <col min="2" max="2" width="21.5703125" style="121" customWidth="1"/>
    <col min="3" max="3" width="12.140625" style="121" bestFit="1" customWidth="1"/>
    <col min="4" max="4" width="16.140625" style="121" bestFit="1" customWidth="1"/>
    <col min="5" max="5" width="9.28515625" style="121" bestFit="1" customWidth="1"/>
    <col min="6" max="6" width="13" style="121" bestFit="1" customWidth="1"/>
    <col min="7" max="7" width="16.140625" style="121" bestFit="1" customWidth="1"/>
    <col min="8" max="8" width="9.28515625" style="121" bestFit="1" customWidth="1"/>
    <col min="9" max="9" width="16.140625" style="121" bestFit="1" customWidth="1"/>
    <col min="10" max="10" width="9.28515625" style="121" bestFit="1" customWidth="1"/>
    <col min="11" max="11" width="16.140625" style="121" bestFit="1" customWidth="1"/>
    <col min="12" max="12" width="9.28515625" style="121" bestFit="1" customWidth="1"/>
    <col min="13" max="13" width="16.140625" style="121" bestFit="1" customWidth="1"/>
    <col min="14" max="14" width="9.28515625" style="121" bestFit="1" customWidth="1"/>
    <col min="15" max="16384" width="9.140625" style="121"/>
  </cols>
  <sheetData>
    <row r="1" spans="1:14" ht="15" hidden="1" thickBot="1" x14ac:dyDescent="0.25">
      <c r="A1" s="231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4" ht="15" hidden="1" thickBot="1" x14ac:dyDescent="0.25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14" ht="15" x14ac:dyDescent="0.2">
      <c r="A3" s="223" t="s">
        <v>88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1:14" ht="15" customHeight="1" x14ac:dyDescent="0.2">
      <c r="A4" s="103"/>
      <c r="B4" s="103"/>
      <c r="C4" s="103"/>
      <c r="D4" s="103"/>
      <c r="E4" s="223" t="s">
        <v>90</v>
      </c>
      <c r="F4" s="223"/>
      <c r="G4" s="223"/>
      <c r="H4" s="223"/>
      <c r="I4" s="223"/>
      <c r="J4" s="103"/>
      <c r="K4" s="103"/>
      <c r="L4" s="103"/>
      <c r="M4" s="103"/>
      <c r="N4" s="103"/>
    </row>
    <row r="5" spans="1:14" ht="15.75" thickBot="1" x14ac:dyDescent="0.25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4" ht="15.75" thickBot="1" x14ac:dyDescent="0.25">
      <c r="A6" s="105"/>
      <c r="B6" s="105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</row>
    <row r="7" spans="1:14" ht="15.75" thickBot="1" x14ac:dyDescent="0.25">
      <c r="A7" s="228" t="s">
        <v>63</v>
      </c>
      <c r="B7" s="216" t="s">
        <v>64</v>
      </c>
      <c r="C7" s="210" t="s">
        <v>2</v>
      </c>
      <c r="D7" s="210"/>
      <c r="E7" s="211"/>
      <c r="F7" s="219" t="s">
        <v>65</v>
      </c>
      <c r="G7" s="219"/>
      <c r="H7" s="220"/>
      <c r="I7" s="210" t="s">
        <v>66</v>
      </c>
      <c r="J7" s="211"/>
      <c r="K7" s="210" t="s">
        <v>51</v>
      </c>
      <c r="L7" s="211"/>
      <c r="M7" s="210" t="s">
        <v>67</v>
      </c>
      <c r="N7" s="211"/>
    </row>
    <row r="8" spans="1:14" x14ac:dyDescent="0.2">
      <c r="A8" s="229"/>
      <c r="B8" s="217"/>
      <c r="C8" s="212" t="s">
        <v>77</v>
      </c>
      <c r="D8" s="214" t="s">
        <v>78</v>
      </c>
      <c r="E8" s="224" t="s">
        <v>69</v>
      </c>
      <c r="F8" s="212" t="s">
        <v>77</v>
      </c>
      <c r="G8" s="214" t="s">
        <v>78</v>
      </c>
      <c r="H8" s="224" t="s">
        <v>69</v>
      </c>
      <c r="I8" s="212" t="s">
        <v>78</v>
      </c>
      <c r="J8" s="224" t="s">
        <v>69</v>
      </c>
      <c r="K8" s="212" t="s">
        <v>78</v>
      </c>
      <c r="L8" s="224" t="s">
        <v>69</v>
      </c>
      <c r="M8" s="212" t="s">
        <v>78</v>
      </c>
      <c r="N8" s="224" t="s">
        <v>69</v>
      </c>
    </row>
    <row r="9" spans="1:14" ht="15" thickBot="1" x14ac:dyDescent="0.25">
      <c r="A9" s="230"/>
      <c r="B9" s="218"/>
      <c r="C9" s="213"/>
      <c r="D9" s="215"/>
      <c r="E9" s="225"/>
      <c r="F9" s="213"/>
      <c r="G9" s="215"/>
      <c r="H9" s="225"/>
      <c r="I9" s="213"/>
      <c r="J9" s="225"/>
      <c r="K9" s="213"/>
      <c r="L9" s="225"/>
      <c r="M9" s="213"/>
      <c r="N9" s="225"/>
    </row>
    <row r="10" spans="1:14" ht="15" x14ac:dyDescent="0.25">
      <c r="A10" s="83">
        <v>1</v>
      </c>
      <c r="B10" s="84" t="s">
        <v>7</v>
      </c>
      <c r="C10" s="106">
        <v>1816.0920000000001</v>
      </c>
      <c r="D10" s="107">
        <v>1724913</v>
      </c>
      <c r="E10" s="108">
        <f>D10/C10*0.1</f>
        <v>94.979384304319382</v>
      </c>
      <c r="F10" s="122">
        <v>1553.5840000000001</v>
      </c>
      <c r="G10" s="107">
        <v>1505259</v>
      </c>
      <c r="H10" s="108">
        <v>96.192481384978208</v>
      </c>
      <c r="I10" s="109">
        <v>1508070</v>
      </c>
      <c r="J10" s="110">
        <f>+I10/F10*0.1</f>
        <v>97.070386924685124</v>
      </c>
      <c r="K10" s="109">
        <v>1525449</v>
      </c>
      <c r="L10" s="110">
        <f>+K10/F10*0.1</f>
        <v>98.189026148570008</v>
      </c>
      <c r="M10" s="109">
        <v>1471194</v>
      </c>
      <c r="N10" s="110">
        <f>M10/F10*0.1</f>
        <v>94.696778545608083</v>
      </c>
    </row>
    <row r="11" spans="1:14" ht="15" x14ac:dyDescent="0.25">
      <c r="A11" s="85">
        <v>2</v>
      </c>
      <c r="B11" s="86" t="s">
        <v>6</v>
      </c>
      <c r="C11" s="111">
        <v>7.4489999999999998</v>
      </c>
      <c r="D11" s="112">
        <v>6413</v>
      </c>
      <c r="E11" s="110">
        <f>D11/C11*0.1</f>
        <v>86.092092898375626</v>
      </c>
      <c r="F11" s="123">
        <v>6.65</v>
      </c>
      <c r="G11" s="112">
        <v>5745</v>
      </c>
      <c r="H11" s="110">
        <f>+G11/F11*0.1</f>
        <v>86.390977443609017</v>
      </c>
      <c r="I11" s="113">
        <v>5745</v>
      </c>
      <c r="J11" s="110">
        <f>+I11/F11*0.1</f>
        <v>86.390977443609017</v>
      </c>
      <c r="K11" s="113">
        <v>6071</v>
      </c>
      <c r="L11" s="110">
        <f>+K11/F11*0.1</f>
        <v>91.293233082706763</v>
      </c>
      <c r="M11" s="113">
        <v>5968</v>
      </c>
      <c r="N11" s="110">
        <f>M11/F11*0.1</f>
        <v>89.744360902255636</v>
      </c>
    </row>
    <row r="12" spans="1:14" ht="15" x14ac:dyDescent="0.25">
      <c r="A12" s="85">
        <v>3</v>
      </c>
      <c r="B12" s="86" t="s">
        <v>8</v>
      </c>
      <c r="C12" s="111">
        <v>24.491</v>
      </c>
      <c r="D12" s="112">
        <v>13477.2</v>
      </c>
      <c r="E12" s="110">
        <f t="shared" ref="E12:E44" si="0">D12/C12*0.1</f>
        <v>55.029194397942106</v>
      </c>
      <c r="F12" s="123">
        <v>21.507000000000001</v>
      </c>
      <c r="G12" s="112">
        <v>20778</v>
      </c>
      <c r="H12" s="110">
        <f t="shared" ref="H12:H48" si="1">+G12/F12*0.1</f>
        <v>96.610405914353464</v>
      </c>
      <c r="I12" s="113">
        <v>21187</v>
      </c>
      <c r="J12" s="110">
        <f t="shared" ref="J12:J44" si="2">+I12/F12*0.1</f>
        <v>98.512112335518665</v>
      </c>
      <c r="K12" s="113">
        <v>21428</v>
      </c>
      <c r="L12" s="110">
        <f t="shared" ref="L12:L44" si="3">+K12/F12*0.1</f>
        <v>99.632677732831169</v>
      </c>
      <c r="M12" s="113">
        <v>19373</v>
      </c>
      <c r="N12" s="110">
        <f t="shared" ref="N12:N44" si="4">M12/F12*0.1</f>
        <v>90.077649137490127</v>
      </c>
    </row>
    <row r="13" spans="1:14" ht="15" x14ac:dyDescent="0.25">
      <c r="A13" s="85">
        <v>4</v>
      </c>
      <c r="B13" s="86" t="s">
        <v>9</v>
      </c>
      <c r="C13" s="111">
        <v>846.40499999999997</v>
      </c>
      <c r="D13" s="112">
        <v>652089</v>
      </c>
      <c r="E13" s="110">
        <f t="shared" si="0"/>
        <v>77.042196111790474</v>
      </c>
      <c r="F13" s="123">
        <v>717.90499999999997</v>
      </c>
      <c r="G13" s="112">
        <v>621956</v>
      </c>
      <c r="H13" s="110">
        <f t="shared" si="1"/>
        <v>86.634861158509835</v>
      </c>
      <c r="I13" s="113">
        <v>637402</v>
      </c>
      <c r="J13" s="110">
        <f t="shared" si="2"/>
        <v>88.786399314672565</v>
      </c>
      <c r="K13" s="113">
        <v>702868</v>
      </c>
      <c r="L13" s="110">
        <f t="shared" si="3"/>
        <v>97.905433170126969</v>
      </c>
      <c r="M13" s="113">
        <v>612258</v>
      </c>
      <c r="N13" s="110">
        <f t="shared" si="4"/>
        <v>85.283986042721537</v>
      </c>
    </row>
    <row r="14" spans="1:14" ht="15" x14ac:dyDescent="0.25">
      <c r="A14" s="85">
        <v>5</v>
      </c>
      <c r="B14" s="86" t="s">
        <v>10</v>
      </c>
      <c r="C14" s="111">
        <v>3102.1120000000001</v>
      </c>
      <c r="D14" s="112">
        <v>1063128</v>
      </c>
      <c r="E14" s="110">
        <f t="shared" si="0"/>
        <v>34.271103042056509</v>
      </c>
      <c r="F14" s="123">
        <v>2650.8960000000002</v>
      </c>
      <c r="G14" s="112">
        <v>2028358</v>
      </c>
      <c r="H14" s="110">
        <f t="shared" si="1"/>
        <v>76.515940270761277</v>
      </c>
      <c r="I14" s="113">
        <v>1972246</v>
      </c>
      <c r="J14" s="110">
        <f t="shared" si="2"/>
        <v>74.399221998901496</v>
      </c>
      <c r="K14" s="113">
        <v>2329813</v>
      </c>
      <c r="L14" s="110">
        <f t="shared" si="3"/>
        <v>87.887755687133705</v>
      </c>
      <c r="M14" s="113">
        <v>1817749</v>
      </c>
      <c r="N14" s="110">
        <f t="shared" si="4"/>
        <v>68.571117086449263</v>
      </c>
    </row>
    <row r="15" spans="1:14" ht="15" x14ac:dyDescent="0.25">
      <c r="A15" s="85">
        <v>6</v>
      </c>
      <c r="B15" s="86" t="s">
        <v>11</v>
      </c>
      <c r="C15" s="111">
        <v>16.588999999999999</v>
      </c>
      <c r="D15" s="112">
        <v>17405</v>
      </c>
      <c r="E15" s="110">
        <f t="shared" si="0"/>
        <v>104.91892217734645</v>
      </c>
      <c r="F15" s="123">
        <v>14.795</v>
      </c>
      <c r="G15" s="112">
        <v>15858</v>
      </c>
      <c r="H15" s="110">
        <f t="shared" si="1"/>
        <v>107.18485974991552</v>
      </c>
      <c r="I15" s="113">
        <v>15858</v>
      </c>
      <c r="J15" s="110">
        <f t="shared" si="2"/>
        <v>107.18485974991552</v>
      </c>
      <c r="K15" s="113">
        <v>23819</v>
      </c>
      <c r="L15" s="110">
        <f t="shared" si="3"/>
        <v>160.99357891179454</v>
      </c>
      <c r="M15" s="113">
        <v>15618</v>
      </c>
      <c r="N15" s="110">
        <f t="shared" si="4"/>
        <v>105.56269009800609</v>
      </c>
    </row>
    <row r="16" spans="1:14" ht="15" x14ac:dyDescent="0.25">
      <c r="A16" s="85">
        <v>7</v>
      </c>
      <c r="B16" s="86" t="s">
        <v>12</v>
      </c>
      <c r="C16" s="111">
        <v>638.89099999999996</v>
      </c>
      <c r="D16" s="112">
        <v>667678</v>
      </c>
      <c r="E16" s="110">
        <f t="shared" si="0"/>
        <v>104.50577641569532</v>
      </c>
      <c r="F16" s="123">
        <v>540.15300000000002</v>
      </c>
      <c r="G16" s="112">
        <v>605886</v>
      </c>
      <c r="H16" s="110">
        <f t="shared" si="1"/>
        <v>112.16932980100083</v>
      </c>
      <c r="I16" s="113">
        <v>607775</v>
      </c>
      <c r="J16" s="110">
        <f t="shared" si="2"/>
        <v>112.51904552969252</v>
      </c>
      <c r="K16" s="113">
        <v>619464</v>
      </c>
      <c r="L16" s="110">
        <f t="shared" si="3"/>
        <v>114.68306202131619</v>
      </c>
      <c r="M16" s="113">
        <v>601794</v>
      </c>
      <c r="N16" s="110">
        <f t="shared" si="4"/>
        <v>111.41176666611128</v>
      </c>
    </row>
    <row r="17" spans="1:14" ht="15" x14ac:dyDescent="0.25">
      <c r="A17" s="85">
        <v>8</v>
      </c>
      <c r="B17" s="86" t="s">
        <v>79</v>
      </c>
      <c r="C17" s="111">
        <v>8.3659999999999997</v>
      </c>
      <c r="D17" s="112">
        <v>8352</v>
      </c>
      <c r="E17" s="110">
        <f t="shared" si="0"/>
        <v>99.832655988524991</v>
      </c>
      <c r="F17" s="123">
        <v>7.1950000000000003</v>
      </c>
      <c r="G17" s="112">
        <v>7778</v>
      </c>
      <c r="H17" s="110">
        <f t="shared" si="1"/>
        <v>108.10284920083392</v>
      </c>
      <c r="I17" s="113">
        <v>7778</v>
      </c>
      <c r="J17" s="110">
        <f t="shared" si="2"/>
        <v>108.10284920083392</v>
      </c>
      <c r="K17" s="113">
        <v>8640</v>
      </c>
      <c r="L17" s="110">
        <f t="shared" si="3"/>
        <v>120.08339124391939</v>
      </c>
      <c r="M17" s="113">
        <v>7099</v>
      </c>
      <c r="N17" s="110">
        <f t="shared" si="4"/>
        <v>98.665740097289785</v>
      </c>
    </row>
    <row r="18" spans="1:14" ht="15" x14ac:dyDescent="0.25">
      <c r="A18" s="85">
        <v>9</v>
      </c>
      <c r="B18" s="86" t="s">
        <v>14</v>
      </c>
      <c r="C18" s="111">
        <v>4.4109999999999996</v>
      </c>
      <c r="D18" s="112">
        <v>3324</v>
      </c>
      <c r="E18" s="110">
        <f t="shared" si="0"/>
        <v>75.357061890727735</v>
      </c>
      <c r="F18" s="123">
        <v>3.8530000000000002</v>
      </c>
      <c r="G18" s="112">
        <v>3589</v>
      </c>
      <c r="H18" s="110">
        <f t="shared" si="1"/>
        <v>93.148196210744871</v>
      </c>
      <c r="I18" s="113">
        <v>3589</v>
      </c>
      <c r="J18" s="110">
        <f t="shared" si="2"/>
        <v>93.148196210744871</v>
      </c>
      <c r="K18" s="113">
        <v>3851</v>
      </c>
      <c r="L18" s="110">
        <f t="shared" si="3"/>
        <v>99.948092395535951</v>
      </c>
      <c r="M18" s="113">
        <v>3391</v>
      </c>
      <c r="N18" s="110">
        <f t="shared" si="4"/>
        <v>88.009343368803528</v>
      </c>
    </row>
    <row r="19" spans="1:14" ht="15" x14ac:dyDescent="0.25">
      <c r="A19" s="85">
        <v>10</v>
      </c>
      <c r="B19" s="86" t="s">
        <v>16</v>
      </c>
      <c r="C19" s="111">
        <v>307.601</v>
      </c>
      <c r="D19" s="112">
        <v>212637</v>
      </c>
      <c r="E19" s="110">
        <f t="shared" si="0"/>
        <v>69.127538597078683</v>
      </c>
      <c r="F19" s="123">
        <v>271.80700000000002</v>
      </c>
      <c r="G19" s="112">
        <v>261358</v>
      </c>
      <c r="H19" s="110">
        <f t="shared" si="1"/>
        <v>96.155728145338415</v>
      </c>
      <c r="I19" s="113">
        <v>267716</v>
      </c>
      <c r="J19" s="110">
        <f t="shared" si="2"/>
        <v>98.4948879167939</v>
      </c>
      <c r="K19" s="113">
        <v>319495</v>
      </c>
      <c r="L19" s="110">
        <f t="shared" si="3"/>
        <v>117.54480201024992</v>
      </c>
      <c r="M19" s="113">
        <v>239676</v>
      </c>
      <c r="N19" s="110">
        <f t="shared" si="4"/>
        <v>88.178744476779485</v>
      </c>
    </row>
    <row r="20" spans="1:14" ht="15" x14ac:dyDescent="0.25">
      <c r="A20" s="85">
        <v>11</v>
      </c>
      <c r="B20" s="86" t="s">
        <v>80</v>
      </c>
      <c r="C20" s="111">
        <v>23.562000000000001</v>
      </c>
      <c r="D20" s="112">
        <v>23697</v>
      </c>
      <c r="E20" s="110">
        <f t="shared" si="0"/>
        <v>100.5729564553094</v>
      </c>
      <c r="F20" s="123">
        <v>21.077000000000002</v>
      </c>
      <c r="G20" s="112">
        <v>24238</v>
      </c>
      <c r="H20" s="110">
        <f t="shared" si="1"/>
        <v>114.99739052047255</v>
      </c>
      <c r="I20" s="113">
        <v>24253</v>
      </c>
      <c r="J20" s="110">
        <f t="shared" si="2"/>
        <v>115.06855814394838</v>
      </c>
      <c r="K20" s="113">
        <v>28536</v>
      </c>
      <c r="L20" s="110">
        <f t="shared" si="3"/>
        <v>135.38928690041277</v>
      </c>
      <c r="M20" s="113">
        <v>23018</v>
      </c>
      <c r="N20" s="110">
        <f t="shared" si="4"/>
        <v>109.20909047777198</v>
      </c>
    </row>
    <row r="21" spans="1:14" ht="15" x14ac:dyDescent="0.25">
      <c r="A21" s="85">
        <v>12</v>
      </c>
      <c r="B21" s="86" t="s">
        <v>18</v>
      </c>
      <c r="C21" s="111">
        <v>1495.8230000000001</v>
      </c>
      <c r="D21" s="112">
        <v>1305912</v>
      </c>
      <c r="E21" s="110">
        <f t="shared" si="0"/>
        <v>87.303912294435904</v>
      </c>
      <c r="F21" s="123">
        <v>1282.328</v>
      </c>
      <c r="G21" s="112">
        <v>1211932</v>
      </c>
      <c r="H21" s="110">
        <f t="shared" si="1"/>
        <v>94.510296897517648</v>
      </c>
      <c r="I21" s="113">
        <v>1207836</v>
      </c>
      <c r="J21" s="110">
        <f t="shared" si="2"/>
        <v>94.190877840926817</v>
      </c>
      <c r="K21" s="113">
        <v>1258339</v>
      </c>
      <c r="L21" s="110">
        <f t="shared" si="3"/>
        <v>98.129261780137384</v>
      </c>
      <c r="M21" s="113">
        <v>1170354</v>
      </c>
      <c r="N21" s="110">
        <f t="shared" si="4"/>
        <v>91.267912733715562</v>
      </c>
    </row>
    <row r="22" spans="1:14" ht="15" x14ac:dyDescent="0.25">
      <c r="A22" s="85">
        <v>13</v>
      </c>
      <c r="B22" s="86" t="s">
        <v>19</v>
      </c>
      <c r="C22" s="111">
        <v>672.94100000000003</v>
      </c>
      <c r="D22" s="112">
        <v>580326</v>
      </c>
      <c r="E22" s="110">
        <f t="shared" si="0"/>
        <v>86.237277859426015</v>
      </c>
      <c r="F22" s="123">
        <v>575.66999999999996</v>
      </c>
      <c r="G22" s="112">
        <v>570643</v>
      </c>
      <c r="H22" s="110">
        <f t="shared" si="1"/>
        <v>99.126756648774489</v>
      </c>
      <c r="I22" s="113">
        <v>570092</v>
      </c>
      <c r="J22" s="110">
        <f t="shared" si="2"/>
        <v>99.031042090086345</v>
      </c>
      <c r="K22" s="113">
        <v>597600</v>
      </c>
      <c r="L22" s="110">
        <f t="shared" si="3"/>
        <v>103.80947417791445</v>
      </c>
      <c r="M22" s="113">
        <v>543969</v>
      </c>
      <c r="N22" s="110">
        <f t="shared" si="4"/>
        <v>94.493199228724805</v>
      </c>
    </row>
    <row r="23" spans="1:14" ht="15" x14ac:dyDescent="0.25">
      <c r="A23" s="85">
        <v>14</v>
      </c>
      <c r="B23" s="86" t="s">
        <v>20</v>
      </c>
      <c r="C23" s="111">
        <v>146.565</v>
      </c>
      <c r="D23" s="112">
        <v>135639</v>
      </c>
      <c r="E23" s="110">
        <f t="shared" si="0"/>
        <v>92.545287073994473</v>
      </c>
      <c r="F23" s="123">
        <v>126.712</v>
      </c>
      <c r="G23" s="112">
        <v>129173</v>
      </c>
      <c r="H23" s="110">
        <f t="shared" si="1"/>
        <v>101.94219963381528</v>
      </c>
      <c r="I23" s="113">
        <v>129140</v>
      </c>
      <c r="J23" s="110">
        <f t="shared" si="2"/>
        <v>101.91615632300019</v>
      </c>
      <c r="K23" s="113">
        <v>133212</v>
      </c>
      <c r="L23" s="110">
        <f t="shared" si="3"/>
        <v>105.12974303933329</v>
      </c>
      <c r="M23" s="113">
        <v>126284</v>
      </c>
      <c r="N23" s="110">
        <f t="shared" si="4"/>
        <v>99.662226150640834</v>
      </c>
    </row>
    <row r="24" spans="1:14" ht="15" x14ac:dyDescent="0.25">
      <c r="A24" s="85">
        <v>15</v>
      </c>
      <c r="B24" s="86" t="s">
        <v>21</v>
      </c>
      <c r="C24" s="111">
        <v>238.93199999999999</v>
      </c>
      <c r="D24" s="112">
        <v>269468</v>
      </c>
      <c r="E24" s="110">
        <f t="shared" si="0"/>
        <v>112.78020524668108</v>
      </c>
      <c r="F24" s="123">
        <v>207.654</v>
      </c>
      <c r="G24" s="112">
        <v>296255</v>
      </c>
      <c r="H24" s="110">
        <f t="shared" si="1"/>
        <v>142.66761054446337</v>
      </c>
      <c r="I24" s="113">
        <v>296255</v>
      </c>
      <c r="J24" s="110">
        <f t="shared" si="2"/>
        <v>142.66761054446337</v>
      </c>
      <c r="K24" s="113">
        <v>315771</v>
      </c>
      <c r="L24" s="110">
        <f t="shared" si="3"/>
        <v>152.06593660608513</v>
      </c>
      <c r="M24" s="113">
        <v>285987</v>
      </c>
      <c r="N24" s="110">
        <f t="shared" si="4"/>
        <v>137.72284665838365</v>
      </c>
    </row>
    <row r="25" spans="1:14" ht="15" x14ac:dyDescent="0.25">
      <c r="A25" s="85">
        <v>16</v>
      </c>
      <c r="B25" s="86" t="s">
        <v>22</v>
      </c>
      <c r="C25" s="111">
        <v>851.67</v>
      </c>
      <c r="D25" s="112">
        <v>443818</v>
      </c>
      <c r="E25" s="110">
        <f t="shared" si="0"/>
        <v>52.11149858513275</v>
      </c>
      <c r="F25" s="123">
        <v>734.75900000000001</v>
      </c>
      <c r="G25" s="112">
        <v>733827</v>
      </c>
      <c r="H25" s="110">
        <f t="shared" si="1"/>
        <v>99.873155687783353</v>
      </c>
      <c r="I25" s="113">
        <v>732937</v>
      </c>
      <c r="J25" s="110">
        <f t="shared" si="2"/>
        <v>99.752027535559279</v>
      </c>
      <c r="K25" s="113">
        <v>744553</v>
      </c>
      <c r="L25" s="110">
        <f t="shared" si="3"/>
        <v>101.33295407065447</v>
      </c>
      <c r="M25" s="113">
        <v>695677</v>
      </c>
      <c r="N25" s="110">
        <f t="shared" si="4"/>
        <v>94.680977027841777</v>
      </c>
    </row>
    <row r="26" spans="1:14" ht="15" x14ac:dyDescent="0.25">
      <c r="A26" s="85">
        <v>17</v>
      </c>
      <c r="B26" s="86" t="s">
        <v>23</v>
      </c>
      <c r="C26" s="111">
        <v>1355.9490000000001</v>
      </c>
      <c r="D26" s="112">
        <v>1150649</v>
      </c>
      <c r="E26" s="110">
        <f t="shared" si="0"/>
        <v>84.859312555265717</v>
      </c>
      <c r="F26" s="123">
        <v>1168.5820000000001</v>
      </c>
      <c r="G26" s="112">
        <v>1092494</v>
      </c>
      <c r="H26" s="110">
        <f t="shared" si="1"/>
        <v>93.488860858715952</v>
      </c>
      <c r="I26" s="113">
        <v>1092942</v>
      </c>
      <c r="J26" s="110">
        <f t="shared" si="2"/>
        <v>93.527197920214405</v>
      </c>
      <c r="K26" s="113">
        <v>1126149</v>
      </c>
      <c r="L26" s="110">
        <f t="shared" si="3"/>
        <v>96.368847029990192</v>
      </c>
      <c r="M26" s="113">
        <v>1035473</v>
      </c>
      <c r="N26" s="110">
        <f t="shared" si="4"/>
        <v>88.609357323662351</v>
      </c>
    </row>
    <row r="27" spans="1:14" ht="15" x14ac:dyDescent="0.25">
      <c r="A27" s="85">
        <v>18</v>
      </c>
      <c r="B27" s="86" t="s">
        <v>24</v>
      </c>
      <c r="C27" s="111">
        <v>619.822</v>
      </c>
      <c r="D27" s="112">
        <v>545094</v>
      </c>
      <c r="E27" s="110">
        <f t="shared" si="0"/>
        <v>87.943635430817238</v>
      </c>
      <c r="F27" s="123">
        <v>557.27599999999995</v>
      </c>
      <c r="G27" s="112">
        <v>526300</v>
      </c>
      <c r="H27" s="110">
        <f t="shared" si="1"/>
        <v>94.441533459183617</v>
      </c>
      <c r="I27" s="113">
        <v>522688</v>
      </c>
      <c r="J27" s="110">
        <f t="shared" si="2"/>
        <v>93.793380658775916</v>
      </c>
      <c r="K27" s="113">
        <v>536925</v>
      </c>
      <c r="L27" s="110">
        <f t="shared" si="3"/>
        <v>96.348129113760521</v>
      </c>
      <c r="M27" s="113">
        <v>500046</v>
      </c>
      <c r="N27" s="110">
        <f t="shared" si="4"/>
        <v>89.730402888335419</v>
      </c>
    </row>
    <row r="28" spans="1:14" ht="15" x14ac:dyDescent="0.25">
      <c r="A28" s="85">
        <v>19</v>
      </c>
      <c r="B28" s="86" t="s">
        <v>25</v>
      </c>
      <c r="C28" s="111">
        <v>1.401</v>
      </c>
      <c r="D28" s="112">
        <v>931.63636363636363</v>
      </c>
      <c r="E28" s="110">
        <f t="shared" si="0"/>
        <v>66.497956005450646</v>
      </c>
      <c r="F28" s="123">
        <v>1.2410000000000001</v>
      </c>
      <c r="G28" s="112">
        <v>1033.090909090909</v>
      </c>
      <c r="H28" s="110">
        <f t="shared" si="1"/>
        <v>83.246648597172353</v>
      </c>
      <c r="I28" s="113">
        <v>1033.090909090909</v>
      </c>
      <c r="J28" s="110">
        <f t="shared" si="2"/>
        <v>83.246648597172353</v>
      </c>
      <c r="K28" s="113">
        <v>977.4545454545455</v>
      </c>
      <c r="L28" s="110">
        <f t="shared" si="3"/>
        <v>78.76346055234049</v>
      </c>
      <c r="M28" s="113">
        <v>1092</v>
      </c>
      <c r="N28" s="110">
        <f t="shared" si="4"/>
        <v>87.993553585817892</v>
      </c>
    </row>
    <row r="29" spans="1:14" ht="15" x14ac:dyDescent="0.25">
      <c r="A29" s="85">
        <v>20</v>
      </c>
      <c r="B29" s="86" t="s">
        <v>26</v>
      </c>
      <c r="C29" s="111">
        <v>2241.752</v>
      </c>
      <c r="D29" s="112">
        <v>1962553</v>
      </c>
      <c r="E29" s="110">
        <f t="shared" si="0"/>
        <v>87.545500126686633</v>
      </c>
      <c r="F29" s="123">
        <v>1870.8440000000001</v>
      </c>
      <c r="G29" s="112">
        <v>1897493</v>
      </c>
      <c r="H29" s="110">
        <f>+G29/F29*0.1</f>
        <v>101.42443731278503</v>
      </c>
      <c r="I29" s="113">
        <v>1897914</v>
      </c>
      <c r="J29" s="110">
        <f t="shared" si="2"/>
        <v>101.44694052523887</v>
      </c>
      <c r="K29" s="113">
        <v>1972593</v>
      </c>
      <c r="L29" s="110">
        <f t="shared" si="3"/>
        <v>105.43866832296013</v>
      </c>
      <c r="M29" s="113">
        <v>1878896</v>
      </c>
      <c r="N29" s="110">
        <f t="shared" si="4"/>
        <v>100.43039398260892</v>
      </c>
    </row>
    <row r="30" spans="1:14" ht="15" x14ac:dyDescent="0.25">
      <c r="A30" s="85">
        <v>21</v>
      </c>
      <c r="B30" s="86" t="s">
        <v>27</v>
      </c>
      <c r="C30" s="111">
        <v>2293.1529999999998</v>
      </c>
      <c r="D30" s="112">
        <v>2007729</v>
      </c>
      <c r="E30" s="110">
        <f t="shared" si="0"/>
        <v>87.553207308888688</v>
      </c>
      <c r="F30" s="123">
        <v>1997.127</v>
      </c>
      <c r="G30" s="112">
        <v>1984169</v>
      </c>
      <c r="H30" s="110">
        <f t="shared" si="1"/>
        <v>99.351167952764158</v>
      </c>
      <c r="I30" s="113">
        <v>1985957</v>
      </c>
      <c r="J30" s="110">
        <f t="shared" si="2"/>
        <v>99.440696560609325</v>
      </c>
      <c r="K30" s="113">
        <v>2033616</v>
      </c>
      <c r="L30" s="110">
        <f t="shared" si="3"/>
        <v>101.82707459265235</v>
      </c>
      <c r="M30" s="113">
        <v>1891520</v>
      </c>
      <c r="N30" s="110">
        <f t="shared" si="4"/>
        <v>94.712053865377626</v>
      </c>
    </row>
    <row r="31" spans="1:14" ht="15" x14ac:dyDescent="0.25">
      <c r="A31" s="85">
        <v>22</v>
      </c>
      <c r="B31" s="86" t="s">
        <v>28</v>
      </c>
      <c r="C31" s="111">
        <v>43.904000000000003</v>
      </c>
      <c r="D31" s="112">
        <v>39917</v>
      </c>
      <c r="E31" s="110">
        <f t="shared" si="0"/>
        <v>90.918822886297377</v>
      </c>
      <c r="F31" s="123">
        <v>39.274000000000001</v>
      </c>
      <c r="G31" s="112">
        <v>48064</v>
      </c>
      <c r="H31" s="110">
        <f t="shared" si="1"/>
        <v>122.38121912715792</v>
      </c>
      <c r="I31" s="113">
        <v>48064</v>
      </c>
      <c r="J31" s="110">
        <f t="shared" si="2"/>
        <v>122.38121912715792</v>
      </c>
      <c r="K31" s="113">
        <v>55225</v>
      </c>
      <c r="L31" s="110">
        <f t="shared" si="3"/>
        <v>140.61465600651829</v>
      </c>
      <c r="M31" s="113">
        <v>47360</v>
      </c>
      <c r="N31" s="110">
        <f t="shared" si="4"/>
        <v>120.58868462596121</v>
      </c>
    </row>
    <row r="32" spans="1:14" ht="15" x14ac:dyDescent="0.25">
      <c r="A32" s="85">
        <v>23</v>
      </c>
      <c r="B32" s="86" t="s">
        <v>29</v>
      </c>
      <c r="C32" s="111">
        <v>67.734999999999999</v>
      </c>
      <c r="D32" s="112">
        <v>43214</v>
      </c>
      <c r="E32" s="110">
        <f t="shared" si="0"/>
        <v>63.798627002288335</v>
      </c>
      <c r="F32" s="123">
        <v>58.067</v>
      </c>
      <c r="G32" s="112">
        <v>65886</v>
      </c>
      <c r="H32" s="110">
        <f t="shared" si="1"/>
        <v>113.46547953226445</v>
      </c>
      <c r="I32" s="113">
        <v>65185</v>
      </c>
      <c r="J32" s="110">
        <f t="shared" si="2"/>
        <v>112.25825339693802</v>
      </c>
      <c r="K32" s="113">
        <v>77715</v>
      </c>
      <c r="L32" s="110">
        <f t="shared" si="3"/>
        <v>133.83677476019082</v>
      </c>
      <c r="M32" s="113">
        <v>58883</v>
      </c>
      <c r="N32" s="110">
        <f t="shared" si="4"/>
        <v>101.40527321886788</v>
      </c>
    </row>
    <row r="33" spans="1:14" ht="15" x14ac:dyDescent="0.25">
      <c r="A33" s="85">
        <v>24</v>
      </c>
      <c r="B33" s="86" t="s">
        <v>30</v>
      </c>
      <c r="C33" s="111">
        <v>16.896000000000001</v>
      </c>
      <c r="D33" s="112">
        <v>20095</v>
      </c>
      <c r="E33" s="110">
        <f t="shared" si="0"/>
        <v>118.93347537878788</v>
      </c>
      <c r="F33" s="123">
        <v>15.114000000000001</v>
      </c>
      <c r="G33" s="112">
        <v>21897</v>
      </c>
      <c r="H33" s="110">
        <f t="shared" si="1"/>
        <v>144.87892020643113</v>
      </c>
      <c r="I33" s="113">
        <v>21802</v>
      </c>
      <c r="J33" s="110">
        <f t="shared" si="2"/>
        <v>144.25036390101891</v>
      </c>
      <c r="K33" s="113">
        <v>22079</v>
      </c>
      <c r="L33" s="110">
        <f t="shared" si="3"/>
        <v>146.08310175995766</v>
      </c>
      <c r="M33" s="113">
        <v>18813</v>
      </c>
      <c r="N33" s="110">
        <f t="shared" si="4"/>
        <v>124.47399761810242</v>
      </c>
    </row>
    <row r="34" spans="1:14" ht="15" x14ac:dyDescent="0.25">
      <c r="A34" s="85">
        <v>25</v>
      </c>
      <c r="B34" s="86" t="s">
        <v>31</v>
      </c>
      <c r="C34" s="111">
        <v>58.652000000000001</v>
      </c>
      <c r="D34" s="112">
        <v>28614</v>
      </c>
      <c r="E34" s="110">
        <f t="shared" si="0"/>
        <v>48.786060151401486</v>
      </c>
      <c r="F34" s="123">
        <v>50.121000000000002</v>
      </c>
      <c r="G34" s="112">
        <v>24615</v>
      </c>
      <c r="H34" s="110">
        <f t="shared" si="1"/>
        <v>49.111151014544802</v>
      </c>
      <c r="I34" s="113">
        <v>24611</v>
      </c>
      <c r="J34" s="110">
        <f t="shared" si="2"/>
        <v>49.103170327806708</v>
      </c>
      <c r="K34" s="113">
        <v>25513</v>
      </c>
      <c r="L34" s="110">
        <f t="shared" si="3"/>
        <v>50.902815187246858</v>
      </c>
      <c r="M34" s="113">
        <v>22377</v>
      </c>
      <c r="N34" s="110">
        <f t="shared" si="4"/>
        <v>44.645956784581315</v>
      </c>
    </row>
    <row r="35" spans="1:14" ht="15" x14ac:dyDescent="0.25">
      <c r="A35" s="85">
        <v>26</v>
      </c>
      <c r="B35" s="86" t="s">
        <v>71</v>
      </c>
      <c r="C35" s="111">
        <v>994.59400000000005</v>
      </c>
      <c r="D35" s="112">
        <v>832062</v>
      </c>
      <c r="E35" s="110">
        <f t="shared" si="0"/>
        <v>83.658457621904006</v>
      </c>
      <c r="F35" s="123">
        <v>829.12900000000002</v>
      </c>
      <c r="G35" s="112">
        <v>817910</v>
      </c>
      <c r="H35" s="110">
        <f t="shared" si="1"/>
        <v>98.646893306107984</v>
      </c>
      <c r="I35" s="113">
        <v>819920</v>
      </c>
      <c r="J35" s="110">
        <f t="shared" si="2"/>
        <v>98.889316378995318</v>
      </c>
      <c r="K35" s="113">
        <v>869547</v>
      </c>
      <c r="L35" s="110">
        <f t="shared" si="3"/>
        <v>104.87475410943291</v>
      </c>
      <c r="M35" s="113">
        <v>788074</v>
      </c>
      <c r="N35" s="110">
        <f t="shared" si="4"/>
        <v>95.048418279905775</v>
      </c>
    </row>
    <row r="36" spans="1:14" ht="15" x14ac:dyDescent="0.25">
      <c r="A36" s="85">
        <v>27</v>
      </c>
      <c r="B36" s="86" t="s">
        <v>81</v>
      </c>
      <c r="C36" s="111">
        <v>20.173999999999999</v>
      </c>
      <c r="D36" s="112">
        <v>18186</v>
      </c>
      <c r="E36" s="110">
        <f t="shared" si="0"/>
        <v>90.145732130464964</v>
      </c>
      <c r="F36" s="123">
        <v>17.899999999999999</v>
      </c>
      <c r="G36" s="112">
        <v>16352</v>
      </c>
      <c r="H36" s="110">
        <f t="shared" si="1"/>
        <v>91.351955307262585</v>
      </c>
      <c r="I36" s="113">
        <v>16352</v>
      </c>
      <c r="J36" s="110">
        <f t="shared" si="2"/>
        <v>91.351955307262585</v>
      </c>
      <c r="K36" s="113">
        <v>42101</v>
      </c>
      <c r="L36" s="110">
        <f t="shared" si="3"/>
        <v>235.20111731843576</v>
      </c>
      <c r="M36" s="113">
        <v>16328</v>
      </c>
      <c r="N36" s="110">
        <f t="shared" si="4"/>
        <v>91.217877094972081</v>
      </c>
    </row>
    <row r="37" spans="1:14" ht="15" x14ac:dyDescent="0.25">
      <c r="A37" s="85">
        <v>28</v>
      </c>
      <c r="B37" s="86" t="s">
        <v>34</v>
      </c>
      <c r="C37" s="111">
        <v>592.60400000000004</v>
      </c>
      <c r="D37" s="112">
        <v>537810</v>
      </c>
      <c r="E37" s="110">
        <f t="shared" si="0"/>
        <v>90.75369049145803</v>
      </c>
      <c r="F37" s="123">
        <v>512.33299999999997</v>
      </c>
      <c r="G37" s="112">
        <v>536117</v>
      </c>
      <c r="H37" s="110">
        <f t="shared" si="1"/>
        <v>104.6422931960268</v>
      </c>
      <c r="I37" s="113">
        <v>537564</v>
      </c>
      <c r="J37" s="110">
        <f t="shared" si="2"/>
        <v>104.92472669142921</v>
      </c>
      <c r="K37" s="113">
        <v>548285</v>
      </c>
      <c r="L37" s="110">
        <f t="shared" si="3"/>
        <v>107.01731100670855</v>
      </c>
      <c r="M37" s="113">
        <v>503062</v>
      </c>
      <c r="N37" s="110">
        <f t="shared" si="4"/>
        <v>98.190434736782535</v>
      </c>
    </row>
    <row r="38" spans="1:14" ht="15" x14ac:dyDescent="0.25">
      <c r="A38" s="85">
        <v>29</v>
      </c>
      <c r="B38" s="86" t="s">
        <v>35</v>
      </c>
      <c r="C38" s="111">
        <v>2104.3229999999999</v>
      </c>
      <c r="D38" s="112">
        <v>1832974</v>
      </c>
      <c r="E38" s="110">
        <f t="shared" si="0"/>
        <v>87.105163988608226</v>
      </c>
      <c r="F38" s="123">
        <v>1769.5440000000001</v>
      </c>
      <c r="G38" s="112">
        <v>1685976</v>
      </c>
      <c r="H38" s="110">
        <f t="shared" si="1"/>
        <v>95.277427405026387</v>
      </c>
      <c r="I38" s="113">
        <v>1687852</v>
      </c>
      <c r="J38" s="110">
        <f t="shared" si="2"/>
        <v>95.383443418191348</v>
      </c>
      <c r="K38" s="113">
        <v>1745015</v>
      </c>
      <c r="L38" s="110">
        <f t="shared" si="3"/>
        <v>98.613823674347742</v>
      </c>
      <c r="M38" s="113">
        <v>1650528</v>
      </c>
      <c r="N38" s="110">
        <f t="shared" si="4"/>
        <v>93.274199454774788</v>
      </c>
    </row>
    <row r="39" spans="1:14" ht="15" x14ac:dyDescent="0.25">
      <c r="A39" s="85">
        <v>30</v>
      </c>
      <c r="B39" s="86" t="s">
        <v>36</v>
      </c>
      <c r="C39" s="111">
        <v>14.069000000000001</v>
      </c>
      <c r="D39" s="112">
        <v>9927</v>
      </c>
      <c r="E39" s="110">
        <f t="shared" si="0"/>
        <v>70.559385883858127</v>
      </c>
      <c r="F39" s="123">
        <v>12.368</v>
      </c>
      <c r="G39" s="112">
        <v>11427</v>
      </c>
      <c r="H39" s="110">
        <f t="shared" si="1"/>
        <v>92.391655886157821</v>
      </c>
      <c r="I39" s="113">
        <v>11454</v>
      </c>
      <c r="J39" s="110">
        <f t="shared" si="2"/>
        <v>92.609961190168178</v>
      </c>
      <c r="K39" s="113">
        <v>11708</v>
      </c>
      <c r="L39" s="110">
        <f t="shared" si="3"/>
        <v>94.663648124191468</v>
      </c>
      <c r="M39" s="113">
        <v>10496</v>
      </c>
      <c r="N39" s="110">
        <f t="shared" si="4"/>
        <v>84.864165588615776</v>
      </c>
    </row>
    <row r="40" spans="1:14" ht="15" x14ac:dyDescent="0.25">
      <c r="A40" s="85">
        <v>31</v>
      </c>
      <c r="B40" s="86" t="s">
        <v>37</v>
      </c>
      <c r="C40" s="111">
        <v>1320.7090000000001</v>
      </c>
      <c r="D40" s="112">
        <v>1229479</v>
      </c>
      <c r="E40" s="110">
        <f t="shared" si="0"/>
        <v>93.092346610797676</v>
      </c>
      <c r="F40" s="123">
        <v>1149.0170000000001</v>
      </c>
      <c r="G40" s="112">
        <v>1130245</v>
      </c>
      <c r="H40" s="110">
        <f t="shared" si="1"/>
        <v>98.366255677679263</v>
      </c>
      <c r="I40" s="113">
        <v>1130483</v>
      </c>
      <c r="J40" s="110">
        <f t="shared" si="2"/>
        <v>98.386969035271022</v>
      </c>
      <c r="K40" s="113">
        <v>1130783</v>
      </c>
      <c r="L40" s="110">
        <f t="shared" si="3"/>
        <v>98.413078309546336</v>
      </c>
      <c r="M40" s="113">
        <v>1120967</v>
      </c>
      <c r="N40" s="110">
        <f t="shared" si="4"/>
        <v>97.558782855258016</v>
      </c>
    </row>
    <row r="41" spans="1:14" ht="15" x14ac:dyDescent="0.25">
      <c r="A41" s="85">
        <v>32</v>
      </c>
      <c r="B41" s="86" t="s">
        <v>38</v>
      </c>
      <c r="C41" s="111">
        <v>54.804000000000002</v>
      </c>
      <c r="D41" s="112">
        <v>45929</v>
      </c>
      <c r="E41" s="110">
        <f t="shared" si="0"/>
        <v>83.805926574702582</v>
      </c>
      <c r="F41" s="123">
        <v>48.228000000000002</v>
      </c>
      <c r="G41" s="112">
        <v>59216</v>
      </c>
      <c r="H41" s="110">
        <f t="shared" si="1"/>
        <v>122.78344530148462</v>
      </c>
      <c r="I41" s="113">
        <v>59541</v>
      </c>
      <c r="J41" s="110">
        <f t="shared" si="2"/>
        <v>123.45732769345609</v>
      </c>
      <c r="K41" s="113">
        <v>69047</v>
      </c>
      <c r="L41" s="110">
        <f t="shared" si="3"/>
        <v>143.16786928755081</v>
      </c>
      <c r="M41" s="113">
        <v>59841</v>
      </c>
      <c r="N41" s="110">
        <f t="shared" si="4"/>
        <v>124.07937297835284</v>
      </c>
    </row>
    <row r="42" spans="1:14" ht="15" x14ac:dyDescent="0.25">
      <c r="A42" s="85">
        <v>33</v>
      </c>
      <c r="B42" s="86" t="s">
        <v>39</v>
      </c>
      <c r="C42" s="111">
        <v>6398.4709999999995</v>
      </c>
      <c r="D42" s="112">
        <v>5174507</v>
      </c>
      <c r="E42" s="110">
        <f t="shared" si="0"/>
        <v>80.870992460542539</v>
      </c>
      <c r="F42" s="123">
        <v>5374.7160000000003</v>
      </c>
      <c r="G42" s="112">
        <v>5457184</v>
      </c>
      <c r="H42" s="110">
        <f t="shared" si="1"/>
        <v>101.53436944389247</v>
      </c>
      <c r="I42" s="113">
        <v>5457890</v>
      </c>
      <c r="J42" s="110">
        <f t="shared" si="2"/>
        <v>101.54750502166068</v>
      </c>
      <c r="K42" s="113">
        <v>5646385</v>
      </c>
      <c r="L42" s="110">
        <f t="shared" si="3"/>
        <v>105.05457404633101</v>
      </c>
      <c r="M42" s="113">
        <v>5103901</v>
      </c>
      <c r="N42" s="110">
        <f t="shared" si="4"/>
        <v>94.961315165303617</v>
      </c>
    </row>
    <row r="43" spans="1:14" ht="15" x14ac:dyDescent="0.25">
      <c r="A43" s="85">
        <v>34</v>
      </c>
      <c r="B43" s="86" t="s">
        <v>82</v>
      </c>
      <c r="C43" s="111">
        <v>175.31299999999999</v>
      </c>
      <c r="D43" s="112">
        <v>226848</v>
      </c>
      <c r="E43" s="110">
        <f t="shared" si="0"/>
        <v>129.39599459252881</v>
      </c>
      <c r="F43" s="123">
        <v>152.84100000000001</v>
      </c>
      <c r="G43" s="112">
        <v>222690</v>
      </c>
      <c r="H43" s="110">
        <f t="shared" si="1"/>
        <v>145.70043378412859</v>
      </c>
      <c r="I43" s="113">
        <v>222690</v>
      </c>
      <c r="J43" s="110">
        <f t="shared" si="2"/>
        <v>145.70043378412859</v>
      </c>
      <c r="K43" s="113">
        <v>229759</v>
      </c>
      <c r="L43" s="110">
        <f t="shared" si="3"/>
        <v>150.32550166512911</v>
      </c>
      <c r="M43" s="113">
        <v>211311</v>
      </c>
      <c r="N43" s="110">
        <f t="shared" si="4"/>
        <v>138.25544192984867</v>
      </c>
    </row>
    <row r="44" spans="1:14" ht="15" x14ac:dyDescent="0.25">
      <c r="A44" s="85">
        <v>35</v>
      </c>
      <c r="B44" s="86" t="s">
        <v>41</v>
      </c>
      <c r="C44" s="111">
        <v>1928.441</v>
      </c>
      <c r="D44" s="112">
        <v>1572581</v>
      </c>
      <c r="E44" s="110">
        <f t="shared" si="0"/>
        <v>81.546752013673228</v>
      </c>
      <c r="F44" s="123">
        <v>1672.4839999999999</v>
      </c>
      <c r="G44" s="112">
        <v>1588878</v>
      </c>
      <c r="H44" s="110">
        <f t="shared" si="1"/>
        <v>95.001088201740657</v>
      </c>
      <c r="I44" s="113">
        <v>1600286</v>
      </c>
      <c r="J44" s="110">
        <f t="shared" si="2"/>
        <v>95.683187402689668</v>
      </c>
      <c r="K44" s="113">
        <v>1859365</v>
      </c>
      <c r="L44" s="110">
        <f t="shared" si="3"/>
        <v>111.17385876337232</v>
      </c>
      <c r="M44" s="113">
        <v>1522628</v>
      </c>
      <c r="N44" s="110">
        <f t="shared" si="4"/>
        <v>91.039914283185979</v>
      </c>
    </row>
    <row r="45" spans="1:14" ht="15" x14ac:dyDescent="0.25">
      <c r="A45" s="85"/>
      <c r="B45" s="86" t="s">
        <v>42</v>
      </c>
      <c r="C45" s="114" t="s">
        <v>85</v>
      </c>
      <c r="D45" s="112">
        <v>19367</v>
      </c>
      <c r="E45" s="124"/>
      <c r="F45" s="114" t="s">
        <v>85</v>
      </c>
      <c r="G45" s="112">
        <v>25318</v>
      </c>
      <c r="H45" s="110"/>
      <c r="I45" s="113">
        <v>33297</v>
      </c>
      <c r="J45" s="124"/>
      <c r="K45" s="113">
        <v>15586</v>
      </c>
      <c r="L45" s="124"/>
      <c r="M45" s="113">
        <v>14615</v>
      </c>
      <c r="N45" s="124"/>
    </row>
    <row r="46" spans="1:14" ht="15" x14ac:dyDescent="0.25">
      <c r="A46" s="85"/>
      <c r="B46" s="86" t="s">
        <v>43</v>
      </c>
      <c r="C46" s="114" t="s">
        <v>85</v>
      </c>
      <c r="D46" s="112">
        <v>14347</v>
      </c>
      <c r="E46" s="124"/>
      <c r="F46" s="114" t="s">
        <v>85</v>
      </c>
      <c r="G46" s="112">
        <v>22903</v>
      </c>
      <c r="H46" s="110"/>
      <c r="I46" s="113">
        <v>24341</v>
      </c>
      <c r="J46" s="124"/>
      <c r="K46" s="113">
        <v>18966</v>
      </c>
      <c r="L46" s="124"/>
      <c r="M46" s="113">
        <v>16895</v>
      </c>
      <c r="N46" s="124"/>
    </row>
    <row r="47" spans="1:14" ht="15.75" thickBot="1" x14ac:dyDescent="0.3">
      <c r="A47" s="96"/>
      <c r="B47" s="97"/>
      <c r="C47" s="125"/>
      <c r="D47" s="126"/>
      <c r="E47" s="127"/>
      <c r="F47" s="128"/>
      <c r="G47" s="126"/>
      <c r="H47" s="127"/>
      <c r="I47" s="129"/>
      <c r="J47" s="127"/>
      <c r="K47" s="129"/>
      <c r="L47" s="127"/>
      <c r="M47" s="129" t="s">
        <v>72</v>
      </c>
      <c r="N47" s="127"/>
    </row>
    <row r="48" spans="1:14" ht="15.75" thickBot="1" x14ac:dyDescent="0.3">
      <c r="A48" s="226" t="s">
        <v>73</v>
      </c>
      <c r="B48" s="227"/>
      <c r="C48" s="89">
        <v>30504.666000000001</v>
      </c>
      <c r="D48" s="90">
        <f>SUM(D10:D46)</f>
        <v>24441089.836363636</v>
      </c>
      <c r="E48" s="98">
        <f>D48/C48*0.1</f>
        <v>80.122463351552966</v>
      </c>
      <c r="F48" s="99">
        <f>SUM(F10:F46)</f>
        <v>26032.751</v>
      </c>
      <c r="G48" s="90">
        <f>SUM(G10:G46)</f>
        <v>25278800.090909094</v>
      </c>
      <c r="H48" s="91">
        <f t="shared" si="1"/>
        <v>97.103836974083507</v>
      </c>
      <c r="I48" s="90">
        <f>SUM(I10:I46)</f>
        <v>25269745.090909094</v>
      </c>
      <c r="J48" s="91">
        <f>+I48/F48*0.1</f>
        <v>97.069053865682861</v>
      </c>
      <c r="K48" s="90">
        <f>SUM(K10:K46)</f>
        <v>26676248.454545453</v>
      </c>
      <c r="L48" s="91">
        <f>+K48/F48*0.1</f>
        <v>102.47187650104846</v>
      </c>
      <c r="M48" s="90">
        <f>SUM(M10:M46)</f>
        <v>24112515</v>
      </c>
      <c r="N48" s="91">
        <f>+M48/F48*0.1</f>
        <v>92.623768421554843</v>
      </c>
    </row>
    <row r="49" spans="1:14" ht="15" x14ac:dyDescent="0.25">
      <c r="A49" s="233" t="s">
        <v>86</v>
      </c>
      <c r="B49" s="233"/>
      <c r="C49" s="94"/>
      <c r="D49" s="94"/>
      <c r="E49" s="94"/>
      <c r="F49" s="234"/>
      <c r="G49" s="234"/>
      <c r="H49" s="100"/>
      <c r="I49" s="101"/>
      <c r="J49" s="100"/>
      <c r="K49" s="101"/>
      <c r="L49" s="100"/>
      <c r="M49" s="102"/>
      <c r="N49" s="100"/>
    </row>
    <row r="50" spans="1:14" ht="15" x14ac:dyDescent="0.25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 ht="15" x14ac:dyDescent="0.25">
      <c r="A51" s="221" t="s">
        <v>83</v>
      </c>
      <c r="B51" s="222"/>
      <c r="C51" s="222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</row>
    <row r="53" spans="1:14" ht="15" x14ac:dyDescent="0.25">
      <c r="A53" s="221" t="s">
        <v>84</v>
      </c>
      <c r="B53" s="222"/>
      <c r="C53" s="222"/>
    </row>
  </sheetData>
  <mergeCells count="27">
    <mergeCell ref="A51:C51"/>
    <mergeCell ref="A53:C53"/>
    <mergeCell ref="A3:N3"/>
    <mergeCell ref="E4:I4"/>
    <mergeCell ref="K8:K9"/>
    <mergeCell ref="L8:L9"/>
    <mergeCell ref="M8:M9"/>
    <mergeCell ref="N8:N9"/>
    <mergeCell ref="A48:B48"/>
    <mergeCell ref="A49:B49"/>
    <mergeCell ref="F49:G49"/>
    <mergeCell ref="E8:E9"/>
    <mergeCell ref="F8:F9"/>
    <mergeCell ref="G8:G9"/>
    <mergeCell ref="H8:H9"/>
    <mergeCell ref="I8:I9"/>
    <mergeCell ref="J8:J9"/>
    <mergeCell ref="A1:N2"/>
    <mergeCell ref="A7:A9"/>
    <mergeCell ref="B7:B9"/>
    <mergeCell ref="C7:E7"/>
    <mergeCell ref="F7:H7"/>
    <mergeCell ref="I7:J7"/>
    <mergeCell ref="K7:L7"/>
    <mergeCell ref="M7:N7"/>
    <mergeCell ref="C8:C9"/>
    <mergeCell ref="D8:D9"/>
  </mergeCells>
  <pageMargins left="0.7" right="0.7" top="0.75" bottom="0.75" header="0.3" footer="0.3"/>
  <pageSetup paperSize="9" scale="65" fitToWidth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zoomScale="80" zoomScaleNormal="80" workbookViewId="0">
      <selection activeCell="H55" sqref="H55"/>
    </sheetView>
  </sheetViews>
  <sheetFormatPr defaultRowHeight="15" x14ac:dyDescent="0.25"/>
  <cols>
    <col min="1" max="1" width="7.7109375" customWidth="1"/>
    <col min="2" max="2" width="24.85546875" customWidth="1"/>
    <col min="3" max="3" width="12.140625" bestFit="1" customWidth="1"/>
    <col min="4" max="4" width="16.140625" bestFit="1" customWidth="1"/>
    <col min="5" max="5" width="9.28515625" bestFit="1" customWidth="1"/>
    <col min="6" max="6" width="12.140625" bestFit="1" customWidth="1"/>
    <col min="7" max="7" width="16.140625" bestFit="1" customWidth="1"/>
    <col min="8" max="8" width="9.28515625" bestFit="1" customWidth="1"/>
    <col min="9" max="9" width="16.140625" bestFit="1" customWidth="1"/>
    <col min="10" max="10" width="9.28515625" bestFit="1" customWidth="1"/>
    <col min="11" max="11" width="16.140625" bestFit="1" customWidth="1"/>
    <col min="12" max="12" width="9.28515625" bestFit="1" customWidth="1"/>
    <col min="13" max="13" width="16.140625" bestFit="1" customWidth="1"/>
    <col min="14" max="14" width="9.28515625" bestFit="1" customWidth="1"/>
  </cols>
  <sheetData>
    <row r="1" spans="1:14" s="1" customFormat="1" ht="19.5" customHeight="1" x14ac:dyDescent="0.25">
      <c r="A1" s="223" t="s">
        <v>89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14" s="1" customFormat="1" ht="19.5" customHeight="1" x14ac:dyDescent="0.25">
      <c r="A2" s="103"/>
      <c r="B2" s="103"/>
      <c r="C2" s="103"/>
      <c r="D2" s="103"/>
      <c r="E2" s="223" t="s">
        <v>94</v>
      </c>
      <c r="F2" s="223"/>
      <c r="G2" s="223"/>
      <c r="H2" s="223"/>
      <c r="I2" s="223"/>
      <c r="J2" s="103"/>
      <c r="K2" s="103"/>
      <c r="L2" s="103"/>
      <c r="M2" s="103"/>
      <c r="N2" s="103"/>
    </row>
    <row r="3" spans="1:14" s="1" customFormat="1" ht="15.75" hidden="1" customHeight="1" x14ac:dyDescent="0.3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4" s="1" customFormat="1" ht="15.75" customHeight="1" thickBot="1" x14ac:dyDescent="0.3">
      <c r="A4" s="105"/>
      <c r="B4" s="105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15.75" thickBot="1" x14ac:dyDescent="0.3">
      <c r="A5" s="228" t="s">
        <v>63</v>
      </c>
      <c r="B5" s="216" t="s">
        <v>64</v>
      </c>
      <c r="C5" s="210" t="s">
        <v>2</v>
      </c>
      <c r="D5" s="210"/>
      <c r="E5" s="211"/>
      <c r="F5" s="219" t="s">
        <v>65</v>
      </c>
      <c r="G5" s="219"/>
      <c r="H5" s="220"/>
      <c r="I5" s="210" t="s">
        <v>66</v>
      </c>
      <c r="J5" s="211"/>
      <c r="K5" s="210" t="s">
        <v>51</v>
      </c>
      <c r="L5" s="211"/>
      <c r="M5" s="210" t="s">
        <v>67</v>
      </c>
      <c r="N5" s="211"/>
    </row>
    <row r="6" spans="1:14" x14ac:dyDescent="0.25">
      <c r="A6" s="229"/>
      <c r="B6" s="217"/>
      <c r="C6" s="212" t="s">
        <v>77</v>
      </c>
      <c r="D6" s="214" t="s">
        <v>78</v>
      </c>
      <c r="E6" s="224" t="s">
        <v>69</v>
      </c>
      <c r="F6" s="212" t="s">
        <v>77</v>
      </c>
      <c r="G6" s="214" t="s">
        <v>78</v>
      </c>
      <c r="H6" s="224" t="s">
        <v>69</v>
      </c>
      <c r="I6" s="212" t="s">
        <v>78</v>
      </c>
      <c r="J6" s="224" t="s">
        <v>69</v>
      </c>
      <c r="K6" s="212" t="s">
        <v>78</v>
      </c>
      <c r="L6" s="224" t="s">
        <v>69</v>
      </c>
      <c r="M6" s="212" t="s">
        <v>78</v>
      </c>
      <c r="N6" s="224" t="s">
        <v>69</v>
      </c>
    </row>
    <row r="7" spans="1:14" ht="15.75" thickBot="1" x14ac:dyDescent="0.3">
      <c r="A7" s="230"/>
      <c r="B7" s="218"/>
      <c r="C7" s="213"/>
      <c r="D7" s="215"/>
      <c r="E7" s="225"/>
      <c r="F7" s="213"/>
      <c r="G7" s="215"/>
      <c r="H7" s="225"/>
      <c r="I7" s="213"/>
      <c r="J7" s="225"/>
      <c r="K7" s="213"/>
      <c r="L7" s="225"/>
      <c r="M7" s="213"/>
      <c r="N7" s="225"/>
    </row>
    <row r="8" spans="1:14" x14ac:dyDescent="0.25">
      <c r="A8" s="130">
        <v>1</v>
      </c>
      <c r="B8" s="131" t="s">
        <v>6</v>
      </c>
      <c r="C8" s="106">
        <v>7.5</v>
      </c>
      <c r="D8" s="107">
        <v>6014</v>
      </c>
      <c r="E8" s="136">
        <v>79.7</v>
      </c>
      <c r="F8" s="137">
        <v>6.7</v>
      </c>
      <c r="G8" s="138">
        <v>6117</v>
      </c>
      <c r="H8" s="108">
        <v>90.9</v>
      </c>
      <c r="I8" s="109">
        <v>6117</v>
      </c>
      <c r="J8" s="108">
        <v>90.9</v>
      </c>
      <c r="K8" s="109">
        <v>5505</v>
      </c>
      <c r="L8" s="108">
        <v>81.8</v>
      </c>
      <c r="M8" s="109">
        <v>5557</v>
      </c>
      <c r="N8" s="108">
        <v>82.6</v>
      </c>
    </row>
    <row r="9" spans="1:14" x14ac:dyDescent="0.25">
      <c r="A9" s="132">
        <v>2</v>
      </c>
      <c r="B9" s="133" t="s">
        <v>7</v>
      </c>
      <c r="C9" s="111">
        <v>1709.6</v>
      </c>
      <c r="D9" s="112">
        <v>1736326</v>
      </c>
      <c r="E9" s="139">
        <v>101.56328965839964</v>
      </c>
      <c r="F9" s="140">
        <v>1462.5</v>
      </c>
      <c r="G9" s="141">
        <v>1564191</v>
      </c>
      <c r="H9" s="110">
        <v>106.95323076923079</v>
      </c>
      <c r="I9" s="113">
        <v>1565217</v>
      </c>
      <c r="J9" s="110">
        <v>107.02338461538461</v>
      </c>
      <c r="K9" s="113">
        <v>1577729</v>
      </c>
      <c r="L9" s="110">
        <v>107.87890598290599</v>
      </c>
      <c r="M9" s="113">
        <v>1506146</v>
      </c>
      <c r="N9" s="110">
        <v>102.9843418803419</v>
      </c>
    </row>
    <row r="10" spans="1:14" x14ac:dyDescent="0.25">
      <c r="A10" s="132">
        <v>3</v>
      </c>
      <c r="B10" s="133" t="s">
        <v>8</v>
      </c>
      <c r="C10" s="111">
        <v>27.9</v>
      </c>
      <c r="D10" s="112">
        <v>8826</v>
      </c>
      <c r="E10" s="139">
        <v>31.7</v>
      </c>
      <c r="F10" s="140">
        <v>24.4</v>
      </c>
      <c r="G10" s="141">
        <v>13193</v>
      </c>
      <c r="H10" s="110">
        <v>54.069672131147549</v>
      </c>
      <c r="I10" s="113">
        <v>13389</v>
      </c>
      <c r="J10" s="110">
        <v>54.872950819672134</v>
      </c>
      <c r="K10" s="113">
        <v>15045</v>
      </c>
      <c r="L10" s="110">
        <v>61.659836065573785</v>
      </c>
      <c r="M10" s="113">
        <v>11731</v>
      </c>
      <c r="N10" s="110">
        <v>48.077868852459019</v>
      </c>
    </row>
    <row r="11" spans="1:14" x14ac:dyDescent="0.25">
      <c r="A11" s="132">
        <v>4</v>
      </c>
      <c r="B11" s="133" t="s">
        <v>9</v>
      </c>
      <c r="C11" s="111">
        <v>820.3</v>
      </c>
      <c r="D11" s="112">
        <v>629651</v>
      </c>
      <c r="E11" s="139">
        <v>76.758624893331728</v>
      </c>
      <c r="F11" s="140">
        <v>696.5</v>
      </c>
      <c r="G11" s="141">
        <v>637580</v>
      </c>
      <c r="H11" s="110">
        <v>91.540559942569999</v>
      </c>
      <c r="I11" s="113">
        <v>622463</v>
      </c>
      <c r="J11" s="110">
        <v>89.370136396267057</v>
      </c>
      <c r="K11" s="113">
        <v>695196</v>
      </c>
      <c r="L11" s="110">
        <v>99.812778176597277</v>
      </c>
      <c r="M11" s="113">
        <v>572546</v>
      </c>
      <c r="N11" s="110">
        <v>82.203302225412784</v>
      </c>
    </row>
    <row r="12" spans="1:14" x14ac:dyDescent="0.25">
      <c r="A12" s="132">
        <v>5</v>
      </c>
      <c r="B12" s="133" t="s">
        <v>10</v>
      </c>
      <c r="C12" s="111">
        <v>3101.3</v>
      </c>
      <c r="D12" s="112">
        <v>865093</v>
      </c>
      <c r="E12" s="139">
        <v>27.894528101118887</v>
      </c>
      <c r="F12" s="140">
        <v>2647.3</v>
      </c>
      <c r="G12" s="141">
        <v>1277302</v>
      </c>
      <c r="H12" s="110">
        <v>48.249235069693647</v>
      </c>
      <c r="I12" s="113">
        <v>1144965</v>
      </c>
      <c r="J12" s="110">
        <v>43.3</v>
      </c>
      <c r="K12" s="113">
        <v>1502118</v>
      </c>
      <c r="L12" s="110">
        <v>56.741510217957924</v>
      </c>
      <c r="M12" s="113">
        <v>1171508</v>
      </c>
      <c r="N12" s="110">
        <v>44.252936954633022</v>
      </c>
    </row>
    <row r="13" spans="1:14" x14ac:dyDescent="0.25">
      <c r="A13" s="132">
        <v>6</v>
      </c>
      <c r="B13" s="133" t="s">
        <v>11</v>
      </c>
      <c r="C13" s="111">
        <v>18.5</v>
      </c>
      <c r="D13" s="112">
        <v>18506</v>
      </c>
      <c r="E13" s="139">
        <v>100.1</v>
      </c>
      <c r="F13" s="140">
        <v>16.5</v>
      </c>
      <c r="G13" s="141">
        <v>16383</v>
      </c>
      <c r="H13" s="110">
        <v>99.6</v>
      </c>
      <c r="I13" s="113">
        <v>16383</v>
      </c>
      <c r="J13" s="110">
        <v>99.6</v>
      </c>
      <c r="K13" s="113">
        <v>24067</v>
      </c>
      <c r="L13" s="110">
        <v>146.30000000000001</v>
      </c>
      <c r="M13" s="113">
        <v>16859</v>
      </c>
      <c r="N13" s="110">
        <v>102.5</v>
      </c>
    </row>
    <row r="14" spans="1:14" x14ac:dyDescent="0.25">
      <c r="A14" s="132">
        <v>7</v>
      </c>
      <c r="B14" s="133" t="s">
        <v>12</v>
      </c>
      <c r="C14" s="111">
        <v>707.8</v>
      </c>
      <c r="D14" s="112">
        <v>632910</v>
      </c>
      <c r="E14" s="139">
        <v>89.419327493642285</v>
      </c>
      <c r="F14" s="140">
        <v>604.9</v>
      </c>
      <c r="G14" s="141">
        <v>587434</v>
      </c>
      <c r="H14" s="110">
        <v>97.112580591833364</v>
      </c>
      <c r="I14" s="113">
        <v>587165</v>
      </c>
      <c r="J14" s="110">
        <v>97.068110431476285</v>
      </c>
      <c r="K14" s="113">
        <v>601299</v>
      </c>
      <c r="L14" s="110">
        <v>99.404694990907601</v>
      </c>
      <c r="M14" s="113">
        <v>588513</v>
      </c>
      <c r="N14" s="110">
        <v>97.29095718300546</v>
      </c>
    </row>
    <row r="15" spans="1:14" x14ac:dyDescent="0.25">
      <c r="A15" s="132">
        <v>8</v>
      </c>
      <c r="B15" s="133" t="s">
        <v>91</v>
      </c>
      <c r="C15" s="111">
        <v>8.1999999999999993</v>
      </c>
      <c r="D15" s="112">
        <v>8033</v>
      </c>
      <c r="E15" s="139">
        <v>98.3</v>
      </c>
      <c r="F15" s="140">
        <v>7.1</v>
      </c>
      <c r="G15" s="141">
        <v>7277</v>
      </c>
      <c r="H15" s="110">
        <v>102.9</v>
      </c>
      <c r="I15" s="113">
        <v>7277</v>
      </c>
      <c r="J15" s="110">
        <v>102.9</v>
      </c>
      <c r="K15" s="113">
        <v>7928</v>
      </c>
      <c r="L15" s="110">
        <v>112.1</v>
      </c>
      <c r="M15" s="113">
        <v>7153</v>
      </c>
      <c r="N15" s="110">
        <v>101.1</v>
      </c>
    </row>
    <row r="16" spans="1:14" x14ac:dyDescent="0.25">
      <c r="A16" s="132">
        <v>9</v>
      </c>
      <c r="B16" s="133" t="s">
        <v>14</v>
      </c>
      <c r="C16" s="111">
        <v>4</v>
      </c>
      <c r="D16" s="112">
        <v>2786</v>
      </c>
      <c r="E16" s="139">
        <v>68.8</v>
      </c>
      <c r="F16" s="140">
        <v>3.5</v>
      </c>
      <c r="G16" s="141">
        <v>3356</v>
      </c>
      <c r="H16" s="110">
        <v>94.7</v>
      </c>
      <c r="I16" s="113">
        <v>3356</v>
      </c>
      <c r="J16" s="110">
        <v>94.7</v>
      </c>
      <c r="K16" s="113">
        <v>3564</v>
      </c>
      <c r="L16" s="110">
        <v>100.6</v>
      </c>
      <c r="M16" s="113">
        <v>2955</v>
      </c>
      <c r="N16" s="110">
        <v>83.4</v>
      </c>
    </row>
    <row r="17" spans="1:14" x14ac:dyDescent="0.25">
      <c r="A17" s="132">
        <v>10</v>
      </c>
      <c r="B17" s="133" t="s">
        <v>16</v>
      </c>
      <c r="C17" s="111">
        <v>337.5</v>
      </c>
      <c r="D17" s="112">
        <v>231867</v>
      </c>
      <c r="E17" s="139">
        <v>68.701333333333338</v>
      </c>
      <c r="F17" s="140">
        <v>297</v>
      </c>
      <c r="G17" s="141">
        <v>237988</v>
      </c>
      <c r="H17" s="110">
        <v>80.130639730639743</v>
      </c>
      <c r="I17" s="113">
        <v>241809</v>
      </c>
      <c r="J17" s="110">
        <v>81.417171717171726</v>
      </c>
      <c r="K17" s="113">
        <v>302969</v>
      </c>
      <c r="L17" s="110">
        <v>102.00976430976431</v>
      </c>
      <c r="M17" s="113">
        <v>225722</v>
      </c>
      <c r="N17" s="110">
        <v>76.000673400673392</v>
      </c>
    </row>
    <row r="18" spans="1:14" x14ac:dyDescent="0.25">
      <c r="A18" s="132">
        <v>11</v>
      </c>
      <c r="B18" s="133" t="s">
        <v>80</v>
      </c>
      <c r="C18" s="111">
        <v>24.1</v>
      </c>
      <c r="D18" s="112">
        <v>24323</v>
      </c>
      <c r="E18" s="139">
        <v>101</v>
      </c>
      <c r="F18" s="140">
        <v>21.5</v>
      </c>
      <c r="G18" s="141">
        <v>23768</v>
      </c>
      <c r="H18" s="110">
        <v>110.54883720930232</v>
      </c>
      <c r="I18" s="113">
        <v>23799</v>
      </c>
      <c r="J18" s="110">
        <v>110.6</v>
      </c>
      <c r="K18" s="113">
        <v>27549</v>
      </c>
      <c r="L18" s="110">
        <v>128</v>
      </c>
      <c r="M18" s="113">
        <v>23355</v>
      </c>
      <c r="N18" s="110">
        <v>108.62790697674419</v>
      </c>
    </row>
    <row r="19" spans="1:14" x14ac:dyDescent="0.25">
      <c r="A19" s="132">
        <v>12</v>
      </c>
      <c r="B19" s="133" t="s">
        <v>18</v>
      </c>
      <c r="C19" s="111">
        <v>1499.5</v>
      </c>
      <c r="D19" s="112">
        <v>1181466</v>
      </c>
      <c r="E19" s="139">
        <v>78.790663554518176</v>
      </c>
      <c r="F19" s="140">
        <v>1291</v>
      </c>
      <c r="G19" s="141">
        <v>1211932</v>
      </c>
      <c r="H19" s="110">
        <v>93.875445391169649</v>
      </c>
      <c r="I19" s="113">
        <v>1207836</v>
      </c>
      <c r="J19" s="110">
        <v>93.55817195972115</v>
      </c>
      <c r="K19" s="113">
        <v>1258339</v>
      </c>
      <c r="L19" s="110">
        <v>97.470100697134001</v>
      </c>
      <c r="M19" s="113">
        <v>1170354</v>
      </c>
      <c r="N19" s="110">
        <v>90.65484120836561</v>
      </c>
    </row>
    <row r="20" spans="1:14" x14ac:dyDescent="0.25">
      <c r="A20" s="132">
        <v>13</v>
      </c>
      <c r="B20" s="133" t="s">
        <v>19</v>
      </c>
      <c r="C20" s="111">
        <v>652.29999999999995</v>
      </c>
      <c r="D20" s="112">
        <v>590234</v>
      </c>
      <c r="E20" s="139">
        <v>90.48505288977465</v>
      </c>
      <c r="F20" s="140">
        <v>556.79999999999995</v>
      </c>
      <c r="G20" s="141">
        <v>559352</v>
      </c>
      <c r="H20" s="110">
        <v>100.45833333333334</v>
      </c>
      <c r="I20" s="113">
        <v>558569</v>
      </c>
      <c r="J20" s="110">
        <v>100.31770833333334</v>
      </c>
      <c r="K20" s="113">
        <v>595719</v>
      </c>
      <c r="L20" s="110">
        <v>106.98976293103449</v>
      </c>
      <c r="M20" s="113">
        <v>552045</v>
      </c>
      <c r="N20" s="110">
        <v>99.146012931034491</v>
      </c>
    </row>
    <row r="21" spans="1:14" x14ac:dyDescent="0.25">
      <c r="A21" s="132">
        <v>14</v>
      </c>
      <c r="B21" s="133" t="s">
        <v>20</v>
      </c>
      <c r="C21" s="111">
        <v>137.9</v>
      </c>
      <c r="D21" s="112">
        <v>132223</v>
      </c>
      <c r="E21" s="139">
        <v>95.883248730964468</v>
      </c>
      <c r="F21" s="140">
        <v>118.9</v>
      </c>
      <c r="G21" s="141">
        <v>127471</v>
      </c>
      <c r="H21" s="110">
        <v>107.20857863751051</v>
      </c>
      <c r="I21" s="113">
        <v>127475</v>
      </c>
      <c r="J21" s="110">
        <v>107.21194280908327</v>
      </c>
      <c r="K21" s="113">
        <v>129882</v>
      </c>
      <c r="L21" s="110">
        <v>109.2363330529857</v>
      </c>
      <c r="M21" s="113">
        <v>125056</v>
      </c>
      <c r="N21" s="110">
        <v>105.1</v>
      </c>
    </row>
    <row r="22" spans="1:14" x14ac:dyDescent="0.25">
      <c r="A22" s="132">
        <v>15</v>
      </c>
      <c r="B22" s="133" t="s">
        <v>92</v>
      </c>
      <c r="C22" s="111">
        <v>247.9</v>
      </c>
      <c r="D22" s="112">
        <v>247043</v>
      </c>
      <c r="E22" s="139">
        <v>99.654296087131911</v>
      </c>
      <c r="F22" s="140">
        <v>214.3</v>
      </c>
      <c r="G22" s="141">
        <v>299246</v>
      </c>
      <c r="H22" s="110">
        <v>139.63882407839478</v>
      </c>
      <c r="I22" s="113">
        <v>299246</v>
      </c>
      <c r="J22" s="110">
        <v>139.63882407839478</v>
      </c>
      <c r="K22" s="113">
        <v>309796</v>
      </c>
      <c r="L22" s="110">
        <v>144.5</v>
      </c>
      <c r="M22" s="113">
        <v>275979</v>
      </c>
      <c r="N22" s="110">
        <v>128.78161455902941</v>
      </c>
    </row>
    <row r="23" spans="1:14" x14ac:dyDescent="0.25">
      <c r="A23" s="132">
        <v>16</v>
      </c>
      <c r="B23" s="133" t="s">
        <v>22</v>
      </c>
      <c r="C23" s="111">
        <v>858.5</v>
      </c>
      <c r="D23" s="112">
        <v>501990</v>
      </c>
      <c r="E23" s="139">
        <v>58.472917880023296</v>
      </c>
      <c r="F23" s="140">
        <v>742.2</v>
      </c>
      <c r="G23" s="141">
        <v>682444</v>
      </c>
      <c r="H23" s="110">
        <v>91.948800862301269</v>
      </c>
      <c r="I23" s="113">
        <v>653559</v>
      </c>
      <c r="J23" s="110">
        <v>88.056992724333057</v>
      </c>
      <c r="K23" s="113">
        <v>725198</v>
      </c>
      <c r="L23" s="110">
        <v>97.709242791700348</v>
      </c>
      <c r="M23" s="113">
        <v>653839</v>
      </c>
      <c r="N23" s="110">
        <v>88.09471840474265</v>
      </c>
    </row>
    <row r="24" spans="1:14" x14ac:dyDescent="0.25">
      <c r="A24" s="132">
        <v>17</v>
      </c>
      <c r="B24" s="133" t="s">
        <v>23</v>
      </c>
      <c r="C24" s="111">
        <v>1314.4</v>
      </c>
      <c r="D24" s="112">
        <v>1144299</v>
      </c>
      <c r="E24" s="139">
        <v>87.05865794278759</v>
      </c>
      <c r="F24" s="140">
        <v>1136.3</v>
      </c>
      <c r="G24" s="141">
        <v>1082879</v>
      </c>
      <c r="H24" s="110">
        <v>95.298688726568699</v>
      </c>
      <c r="I24" s="113">
        <v>1083219</v>
      </c>
      <c r="J24" s="110">
        <v>95.328610402182534</v>
      </c>
      <c r="K24" s="113">
        <v>1097468</v>
      </c>
      <c r="L24" s="110">
        <v>96.582592625187019</v>
      </c>
      <c r="M24" s="113">
        <v>1040265</v>
      </c>
      <c r="N24" s="110">
        <v>91.548446713015949</v>
      </c>
    </row>
    <row r="25" spans="1:14" x14ac:dyDescent="0.25">
      <c r="A25" s="132">
        <v>18</v>
      </c>
      <c r="B25" s="133" t="s">
        <v>24</v>
      </c>
      <c r="C25" s="111">
        <v>569.4</v>
      </c>
      <c r="D25" s="112">
        <v>527949</v>
      </c>
      <c r="E25" s="139">
        <v>92.720231822971556</v>
      </c>
      <c r="F25" s="140">
        <v>511.4</v>
      </c>
      <c r="G25" s="141">
        <v>504352</v>
      </c>
      <c r="H25" s="110">
        <v>98.621822448181476</v>
      </c>
      <c r="I25" s="113">
        <v>503655</v>
      </c>
      <c r="J25" s="110">
        <v>98.485529917872512</v>
      </c>
      <c r="K25" s="113">
        <v>539523</v>
      </c>
      <c r="L25" s="110">
        <v>105.49921783339853</v>
      </c>
      <c r="M25" s="113">
        <v>476608</v>
      </c>
      <c r="N25" s="110">
        <v>93.196714900273776</v>
      </c>
    </row>
    <row r="26" spans="1:14" x14ac:dyDescent="0.25">
      <c r="A26" s="132">
        <v>19</v>
      </c>
      <c r="B26" s="133" t="s">
        <v>25</v>
      </c>
      <c r="C26" s="111">
        <v>1.4</v>
      </c>
      <c r="D26" s="112">
        <v>932</v>
      </c>
      <c r="E26" s="139">
        <v>65.900000000000006</v>
      </c>
      <c r="F26" s="140">
        <v>1.2</v>
      </c>
      <c r="G26" s="141">
        <v>1033</v>
      </c>
      <c r="H26" s="110">
        <v>82.8</v>
      </c>
      <c r="I26" s="113">
        <v>1033</v>
      </c>
      <c r="J26" s="110">
        <v>82.8</v>
      </c>
      <c r="K26" s="113">
        <v>977</v>
      </c>
      <c r="L26" s="110">
        <v>78.400000000000006</v>
      </c>
      <c r="M26" s="113">
        <v>1092</v>
      </c>
      <c r="N26" s="110">
        <v>87.6</v>
      </c>
    </row>
    <row r="27" spans="1:14" x14ac:dyDescent="0.25">
      <c r="A27" s="132">
        <v>20</v>
      </c>
      <c r="B27" s="133" t="s">
        <v>26</v>
      </c>
      <c r="C27" s="111">
        <v>2253.4</v>
      </c>
      <c r="D27" s="112">
        <v>1938376</v>
      </c>
      <c r="E27" s="139">
        <v>86.020058578148578</v>
      </c>
      <c r="F27" s="140">
        <v>1886.7</v>
      </c>
      <c r="G27" s="141">
        <v>1849200</v>
      </c>
      <c r="H27" s="110">
        <v>98.012402607727779</v>
      </c>
      <c r="I27" s="113">
        <v>1852682</v>
      </c>
      <c r="J27" s="110">
        <v>98.196957650924901</v>
      </c>
      <c r="K27" s="113">
        <v>1995229</v>
      </c>
      <c r="L27" s="110">
        <v>105.75231886362431</v>
      </c>
      <c r="M27" s="113">
        <v>1835597</v>
      </c>
      <c r="N27" s="110">
        <v>97.29140827900568</v>
      </c>
    </row>
    <row r="28" spans="1:14" x14ac:dyDescent="0.25">
      <c r="A28" s="132">
        <v>21</v>
      </c>
      <c r="B28" s="133" t="s">
        <v>27</v>
      </c>
      <c r="C28" s="111">
        <v>2230.9</v>
      </c>
      <c r="D28" s="112">
        <v>1952056</v>
      </c>
      <c r="E28" s="139">
        <v>87.500829261732932</v>
      </c>
      <c r="F28" s="140">
        <v>1955.1</v>
      </c>
      <c r="G28" s="141">
        <v>1983696</v>
      </c>
      <c r="H28" s="110">
        <v>101.46263618229247</v>
      </c>
      <c r="I28" s="113">
        <v>1971814</v>
      </c>
      <c r="J28" s="110">
        <v>100.85489233287301</v>
      </c>
      <c r="K28" s="113">
        <v>2054591</v>
      </c>
      <c r="L28" s="110">
        <v>105.08879341210168</v>
      </c>
      <c r="M28" s="113">
        <v>1873507</v>
      </c>
      <c r="N28" s="110">
        <v>95.826658482942051</v>
      </c>
    </row>
    <row r="29" spans="1:14" x14ac:dyDescent="0.25">
      <c r="A29" s="132">
        <v>22</v>
      </c>
      <c r="B29" s="133" t="s">
        <v>28</v>
      </c>
      <c r="C29" s="111">
        <v>39.799999999999997</v>
      </c>
      <c r="D29" s="112">
        <v>18546</v>
      </c>
      <c r="E29" s="139">
        <v>46.5</v>
      </c>
      <c r="F29" s="140">
        <v>35.700000000000003</v>
      </c>
      <c r="G29" s="141">
        <v>21436</v>
      </c>
      <c r="H29" s="110">
        <v>60.044817927170868</v>
      </c>
      <c r="I29" s="113">
        <v>21710</v>
      </c>
      <c r="J29" s="110">
        <v>60.812324929971993</v>
      </c>
      <c r="K29" s="113">
        <v>27228</v>
      </c>
      <c r="L29" s="110">
        <v>76.2</v>
      </c>
      <c r="M29" s="113">
        <v>25510</v>
      </c>
      <c r="N29" s="110">
        <v>71.400000000000006</v>
      </c>
    </row>
    <row r="30" spans="1:14" x14ac:dyDescent="0.25">
      <c r="A30" s="132">
        <v>23</v>
      </c>
      <c r="B30" s="133" t="s">
        <v>29</v>
      </c>
      <c r="C30" s="111">
        <v>70</v>
      </c>
      <c r="D30" s="112">
        <v>64037</v>
      </c>
      <c r="E30" s="139">
        <v>91.48142857142858</v>
      </c>
      <c r="F30" s="140">
        <v>60.2</v>
      </c>
      <c r="G30" s="141">
        <v>70565</v>
      </c>
      <c r="H30" s="110">
        <v>117.21760797342193</v>
      </c>
      <c r="I30" s="113">
        <v>57564</v>
      </c>
      <c r="J30" s="110">
        <v>95.621262458471762</v>
      </c>
      <c r="K30" s="113">
        <v>68154</v>
      </c>
      <c r="L30" s="110">
        <v>113.21262458471762</v>
      </c>
      <c r="M30" s="113">
        <v>50988</v>
      </c>
      <c r="N30" s="110">
        <v>84.697674418604663</v>
      </c>
    </row>
    <row r="31" spans="1:14" x14ac:dyDescent="0.25">
      <c r="A31" s="132">
        <v>24</v>
      </c>
      <c r="B31" s="133" t="s">
        <v>30</v>
      </c>
      <c r="C31" s="111">
        <v>20.5</v>
      </c>
      <c r="D31" s="112">
        <v>18973</v>
      </c>
      <c r="E31" s="139">
        <v>92.551219512195132</v>
      </c>
      <c r="F31" s="140">
        <v>18.3</v>
      </c>
      <c r="G31" s="141">
        <v>18963</v>
      </c>
      <c r="H31" s="110">
        <v>103.8</v>
      </c>
      <c r="I31" s="113">
        <v>18612</v>
      </c>
      <c r="J31" s="110">
        <v>101.9</v>
      </c>
      <c r="K31" s="113">
        <v>19962</v>
      </c>
      <c r="L31" s="110">
        <v>109.3</v>
      </c>
      <c r="M31" s="113">
        <v>17970</v>
      </c>
      <c r="N31" s="110">
        <v>98.4</v>
      </c>
    </row>
    <row r="32" spans="1:14" x14ac:dyDescent="0.25">
      <c r="A32" s="132">
        <v>25</v>
      </c>
      <c r="B32" s="133" t="s">
        <v>31</v>
      </c>
      <c r="C32" s="111">
        <v>33.200000000000003</v>
      </c>
      <c r="D32" s="112">
        <v>23430</v>
      </c>
      <c r="E32" s="139">
        <v>70.57228915662651</v>
      </c>
      <c r="F32" s="140">
        <v>29.7</v>
      </c>
      <c r="G32" s="141">
        <v>26917</v>
      </c>
      <c r="H32" s="110">
        <v>90.7</v>
      </c>
      <c r="I32" s="113">
        <v>28235</v>
      </c>
      <c r="J32" s="110">
        <v>95.2</v>
      </c>
      <c r="K32" s="113">
        <v>28180</v>
      </c>
      <c r="L32" s="110">
        <v>95</v>
      </c>
      <c r="M32" s="113">
        <v>24153</v>
      </c>
      <c r="N32" s="110">
        <v>81.400000000000006</v>
      </c>
    </row>
    <row r="33" spans="1:14" x14ac:dyDescent="0.25">
      <c r="A33" s="132">
        <v>26</v>
      </c>
      <c r="B33" s="133" t="s">
        <v>71</v>
      </c>
      <c r="C33" s="111">
        <v>992.3</v>
      </c>
      <c r="D33" s="112">
        <v>819920</v>
      </c>
      <c r="E33" s="139">
        <v>82.628237428197124</v>
      </c>
      <c r="F33" s="140">
        <v>832.7</v>
      </c>
      <c r="G33" s="141">
        <v>799418</v>
      </c>
      <c r="H33" s="110">
        <v>96.003122373003478</v>
      </c>
      <c r="I33" s="113">
        <v>799322</v>
      </c>
      <c r="J33" s="110">
        <v>95.991593611144481</v>
      </c>
      <c r="K33" s="113">
        <v>847802</v>
      </c>
      <c r="L33" s="110">
        <v>101.81361834994595</v>
      </c>
      <c r="M33" s="113">
        <v>781868</v>
      </c>
      <c r="N33" s="110">
        <v>93.895520595652698</v>
      </c>
    </row>
    <row r="34" spans="1:14" x14ac:dyDescent="0.25">
      <c r="A34" s="132">
        <v>27</v>
      </c>
      <c r="B34" s="133" t="s">
        <v>33</v>
      </c>
      <c r="C34" s="111">
        <v>19.899999999999999</v>
      </c>
      <c r="D34" s="112">
        <v>20274</v>
      </c>
      <c r="E34" s="139">
        <v>102</v>
      </c>
      <c r="F34" s="140">
        <v>17.600000000000001</v>
      </c>
      <c r="G34" s="141">
        <v>16459</v>
      </c>
      <c r="H34" s="110">
        <v>93.9</v>
      </c>
      <c r="I34" s="113">
        <v>16459</v>
      </c>
      <c r="J34" s="110">
        <v>93.3</v>
      </c>
      <c r="K34" s="113">
        <v>44134</v>
      </c>
      <c r="L34" s="110">
        <v>250.2</v>
      </c>
      <c r="M34" s="113">
        <v>16209</v>
      </c>
      <c r="N34" s="110">
        <v>91.9</v>
      </c>
    </row>
    <row r="35" spans="1:14" x14ac:dyDescent="0.25">
      <c r="A35" s="132">
        <v>28</v>
      </c>
      <c r="B35" s="133" t="s">
        <v>34</v>
      </c>
      <c r="C35" s="111">
        <v>544</v>
      </c>
      <c r="D35" s="112">
        <v>463267</v>
      </c>
      <c r="E35" s="139">
        <v>85.159374999999997</v>
      </c>
      <c r="F35" s="140">
        <v>472.3</v>
      </c>
      <c r="G35" s="141">
        <v>498503</v>
      </c>
      <c r="H35" s="110">
        <v>105.54795680711412</v>
      </c>
      <c r="I35" s="113">
        <v>498503</v>
      </c>
      <c r="J35" s="110">
        <v>105.54795680711412</v>
      </c>
      <c r="K35" s="113">
        <v>514843</v>
      </c>
      <c r="L35" s="110">
        <v>109.00762227397841</v>
      </c>
      <c r="M35" s="113">
        <v>463316</v>
      </c>
      <c r="N35" s="110">
        <v>98.097819182722844</v>
      </c>
    </row>
    <row r="36" spans="1:14" x14ac:dyDescent="0.25">
      <c r="A36" s="132">
        <v>29</v>
      </c>
      <c r="B36" s="133" t="s">
        <v>35</v>
      </c>
      <c r="C36" s="111">
        <v>2049.4</v>
      </c>
      <c r="D36" s="112">
        <v>1915998</v>
      </c>
      <c r="E36" s="139">
        <v>93.490680199082661</v>
      </c>
      <c r="F36" s="140">
        <v>1738.3</v>
      </c>
      <c r="G36" s="141">
        <v>1711203</v>
      </c>
      <c r="H36" s="110">
        <v>98.441178162572641</v>
      </c>
      <c r="I36" s="113">
        <v>1707738</v>
      </c>
      <c r="J36" s="110">
        <v>98.241845481217297</v>
      </c>
      <c r="K36" s="113">
        <v>1798416</v>
      </c>
      <c r="L36" s="110">
        <v>103.45832134844389</v>
      </c>
      <c r="M36" s="113">
        <v>1665288</v>
      </c>
      <c r="N36" s="110">
        <v>95.799804406604153</v>
      </c>
    </row>
    <row r="37" spans="1:14" x14ac:dyDescent="0.25">
      <c r="A37" s="132">
        <v>30</v>
      </c>
      <c r="B37" s="133" t="s">
        <v>36</v>
      </c>
      <c r="C37" s="111">
        <v>12.7</v>
      </c>
      <c r="D37" s="112">
        <v>9657</v>
      </c>
      <c r="E37" s="139">
        <v>76.2</v>
      </c>
      <c r="F37" s="140">
        <v>11.2</v>
      </c>
      <c r="G37" s="141">
        <v>10735</v>
      </c>
      <c r="H37" s="110">
        <v>96.2</v>
      </c>
      <c r="I37" s="113">
        <v>10734</v>
      </c>
      <c r="J37" s="110">
        <v>96.2</v>
      </c>
      <c r="K37" s="113">
        <v>11133</v>
      </c>
      <c r="L37" s="110">
        <v>99.8</v>
      </c>
      <c r="M37" s="113">
        <v>10917</v>
      </c>
      <c r="N37" s="110">
        <v>97.9</v>
      </c>
    </row>
    <row r="38" spans="1:14" x14ac:dyDescent="0.25">
      <c r="A38" s="132">
        <v>31</v>
      </c>
      <c r="B38" s="133" t="s">
        <v>37</v>
      </c>
      <c r="C38" s="111">
        <v>1244.3</v>
      </c>
      <c r="D38" s="112">
        <v>1231593</v>
      </c>
      <c r="E38" s="139">
        <v>98.978783251627419</v>
      </c>
      <c r="F38" s="140">
        <v>1084.8</v>
      </c>
      <c r="G38" s="141">
        <v>1140122</v>
      </c>
      <c r="H38" s="110">
        <v>105.09974188790562</v>
      </c>
      <c r="I38" s="113">
        <v>1139616</v>
      </c>
      <c r="J38" s="110">
        <v>105</v>
      </c>
      <c r="K38" s="113">
        <v>1136573</v>
      </c>
      <c r="L38" s="110">
        <v>104.77258480825958</v>
      </c>
      <c r="M38" s="113">
        <v>1132719</v>
      </c>
      <c r="N38" s="110">
        <v>104.41731194690267</v>
      </c>
    </row>
    <row r="39" spans="1:14" x14ac:dyDescent="0.25">
      <c r="A39" s="132">
        <v>32</v>
      </c>
      <c r="B39" s="133" t="s">
        <v>38</v>
      </c>
      <c r="C39" s="111">
        <v>57.5</v>
      </c>
      <c r="D39" s="112">
        <v>46259</v>
      </c>
      <c r="E39" s="139">
        <v>80.450434782608696</v>
      </c>
      <c r="F39" s="140">
        <v>50.6</v>
      </c>
      <c r="G39" s="141">
        <v>51336</v>
      </c>
      <c r="H39" s="110">
        <v>101.45454545454545</v>
      </c>
      <c r="I39" s="113">
        <v>50308</v>
      </c>
      <c r="J39" s="110">
        <v>99.5</v>
      </c>
      <c r="K39" s="113">
        <v>58276</v>
      </c>
      <c r="L39" s="110">
        <v>115.3</v>
      </c>
      <c r="M39" s="113">
        <v>51292</v>
      </c>
      <c r="N39" s="110">
        <v>101.36758893280633</v>
      </c>
    </row>
    <row r="40" spans="1:14" x14ac:dyDescent="0.25">
      <c r="A40" s="132">
        <v>33</v>
      </c>
      <c r="B40" s="133" t="s">
        <v>39</v>
      </c>
      <c r="C40" s="111">
        <v>6417.9</v>
      </c>
      <c r="D40" s="112">
        <v>5150016</v>
      </c>
      <c r="E40" s="139">
        <v>80.24456597952603</v>
      </c>
      <c r="F40" s="140">
        <v>5414.3</v>
      </c>
      <c r="G40" s="141">
        <v>5317827</v>
      </c>
      <c r="H40" s="110">
        <v>98.218181482370767</v>
      </c>
      <c r="I40" s="113">
        <v>5238429</v>
      </c>
      <c r="J40" s="110">
        <v>96.751731525774346</v>
      </c>
      <c r="K40" s="113">
        <v>5641889</v>
      </c>
      <c r="L40" s="110">
        <v>104.20347967419612</v>
      </c>
      <c r="M40" s="113">
        <v>5243913</v>
      </c>
      <c r="N40" s="110">
        <v>96.853018857470033</v>
      </c>
    </row>
    <row r="41" spans="1:14" x14ac:dyDescent="0.25">
      <c r="A41" s="132">
        <v>34</v>
      </c>
      <c r="B41" s="133" t="s">
        <v>40</v>
      </c>
      <c r="C41" s="111">
        <v>212.4</v>
      </c>
      <c r="D41" s="112">
        <v>221910</v>
      </c>
      <c r="E41" s="139">
        <v>104.4774011299435</v>
      </c>
      <c r="F41" s="140">
        <v>185</v>
      </c>
      <c r="G41" s="141">
        <v>218270</v>
      </c>
      <c r="H41" s="110">
        <v>117.98378378378379</v>
      </c>
      <c r="I41" s="113">
        <v>216559</v>
      </c>
      <c r="J41" s="110">
        <v>117.05891891891893</v>
      </c>
      <c r="K41" s="113">
        <v>228027</v>
      </c>
      <c r="L41" s="110">
        <v>123.25783783783784</v>
      </c>
      <c r="M41" s="113">
        <v>201757</v>
      </c>
      <c r="N41" s="110">
        <v>109.05783783783784</v>
      </c>
    </row>
    <row r="42" spans="1:14" x14ac:dyDescent="0.25">
      <c r="A42" s="132">
        <v>35</v>
      </c>
      <c r="B42" s="133" t="s">
        <v>41</v>
      </c>
      <c r="C42" s="111">
        <v>1855.5</v>
      </c>
      <c r="D42" s="112">
        <v>1516417</v>
      </c>
      <c r="E42" s="139">
        <v>81.725518728105641</v>
      </c>
      <c r="F42" s="140">
        <v>1619.4</v>
      </c>
      <c r="G42" s="141">
        <v>1525676</v>
      </c>
      <c r="H42" s="110">
        <v>94.21242435469928</v>
      </c>
      <c r="I42" s="113">
        <v>1454860</v>
      </c>
      <c r="J42" s="110">
        <v>89.839446708657533</v>
      </c>
      <c r="K42" s="113">
        <v>1768910</v>
      </c>
      <c r="L42" s="110">
        <v>109.23243176485117</v>
      </c>
      <c r="M42" s="113">
        <v>1505096</v>
      </c>
      <c r="N42" s="110">
        <v>92.941583302457701</v>
      </c>
    </row>
    <row r="43" spans="1:14" x14ac:dyDescent="0.25">
      <c r="A43" s="132"/>
      <c r="B43" s="134" t="s">
        <v>42</v>
      </c>
      <c r="C43" s="114" t="s">
        <v>85</v>
      </c>
      <c r="D43" s="112">
        <v>43622</v>
      </c>
      <c r="E43" s="139"/>
      <c r="F43" s="140" t="s">
        <v>85</v>
      </c>
      <c r="G43" s="141">
        <v>56979</v>
      </c>
      <c r="H43" s="110"/>
      <c r="I43" s="113">
        <v>50712</v>
      </c>
      <c r="J43" s="110"/>
      <c r="K43" s="113">
        <v>38231</v>
      </c>
      <c r="L43" s="110"/>
      <c r="M43" s="113">
        <v>28749</v>
      </c>
      <c r="N43" s="110"/>
    </row>
    <row r="44" spans="1:14" x14ac:dyDescent="0.25">
      <c r="A44" s="132"/>
      <c r="B44" s="133" t="s">
        <v>43</v>
      </c>
      <c r="C44" s="114" t="s">
        <v>85</v>
      </c>
      <c r="D44" s="112">
        <v>14294</v>
      </c>
      <c r="E44" s="139"/>
      <c r="F44" s="140" t="s">
        <v>85</v>
      </c>
      <c r="G44" s="141">
        <v>30916</v>
      </c>
      <c r="H44" s="110"/>
      <c r="I44" s="113">
        <v>33644</v>
      </c>
      <c r="J44" s="110"/>
      <c r="K44" s="113">
        <v>17961</v>
      </c>
      <c r="L44" s="110"/>
      <c r="M44" s="113">
        <v>16198</v>
      </c>
      <c r="N44" s="110"/>
    </row>
    <row r="45" spans="1:14" ht="15.75" thickBot="1" x14ac:dyDescent="0.3">
      <c r="A45" s="135"/>
      <c r="B45" s="87"/>
      <c r="C45" s="115"/>
      <c r="D45" s="116"/>
      <c r="E45" s="142"/>
      <c r="F45" s="143"/>
      <c r="G45" s="119"/>
      <c r="H45" s="144"/>
      <c r="I45" s="119"/>
      <c r="J45" s="117"/>
      <c r="K45" s="119"/>
      <c r="L45" s="117"/>
      <c r="M45" s="119" t="s">
        <v>72</v>
      </c>
      <c r="N45" s="117"/>
    </row>
    <row r="46" spans="1:14" ht="15.75" thickBot="1" x14ac:dyDescent="0.3">
      <c r="A46" s="226" t="s">
        <v>73</v>
      </c>
      <c r="B46" s="227"/>
      <c r="C46" s="145">
        <v>30101.8</v>
      </c>
      <c r="D46" s="146">
        <v>23959116</v>
      </c>
      <c r="E46" s="145">
        <v>79.593632274481934</v>
      </c>
      <c r="F46" s="145">
        <v>25772.1</v>
      </c>
      <c r="G46" s="146">
        <v>24191519</v>
      </c>
      <c r="H46" s="147">
        <v>93.867084948452018</v>
      </c>
      <c r="I46" s="146">
        <v>23834033</v>
      </c>
      <c r="J46" s="147">
        <v>92.479980288761894</v>
      </c>
      <c r="K46" s="148">
        <v>25719410</v>
      </c>
      <c r="L46" s="149">
        <v>99.795554106960637</v>
      </c>
      <c r="M46" s="148">
        <v>23372330</v>
      </c>
      <c r="N46" s="150">
        <v>90.688496474870121</v>
      </c>
    </row>
    <row r="47" spans="1:14" x14ac:dyDescent="0.25">
      <c r="A47" s="233" t="s">
        <v>86</v>
      </c>
      <c r="B47" s="233"/>
      <c r="C47" s="94"/>
      <c r="D47" s="94"/>
      <c r="E47" s="94"/>
      <c r="F47" s="234"/>
      <c r="G47" s="234"/>
      <c r="H47" s="100"/>
      <c r="I47" s="101"/>
      <c r="J47" s="100"/>
      <c r="K47" s="101"/>
      <c r="L47" s="100"/>
      <c r="M47" s="102"/>
      <c r="N47" s="100"/>
    </row>
    <row r="48" spans="1:14" x14ac:dyDescent="0.25">
      <c r="A48" s="221" t="s">
        <v>83</v>
      </c>
      <c r="B48" s="222"/>
      <c r="C48" s="222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</row>
    <row r="49" spans="1:14" x14ac:dyDescent="0.25">
      <c r="A49" s="221" t="s">
        <v>93</v>
      </c>
      <c r="B49" s="222"/>
      <c r="C49" s="222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</row>
  </sheetData>
  <mergeCells count="26">
    <mergeCell ref="A48:C48"/>
    <mergeCell ref="A49:C49"/>
    <mergeCell ref="A1:N1"/>
    <mergeCell ref="E2:I2"/>
    <mergeCell ref="K6:K7"/>
    <mergeCell ref="L6:L7"/>
    <mergeCell ref="M6:M7"/>
    <mergeCell ref="N6:N7"/>
    <mergeCell ref="A46:B46"/>
    <mergeCell ref="A47:B47"/>
    <mergeCell ref="F47:G47"/>
    <mergeCell ref="E6:E7"/>
    <mergeCell ref="F6:F7"/>
    <mergeCell ref="G6:G7"/>
    <mergeCell ref="H6:H7"/>
    <mergeCell ref="A5:A7"/>
    <mergeCell ref="B5:B7"/>
    <mergeCell ref="C5:E5"/>
    <mergeCell ref="F5:H5"/>
    <mergeCell ref="I5:J5"/>
    <mergeCell ref="K5:L5"/>
    <mergeCell ref="M5:N5"/>
    <mergeCell ref="C6:C7"/>
    <mergeCell ref="D6:D7"/>
    <mergeCell ref="I6:I7"/>
    <mergeCell ref="J6:J7"/>
  </mergeCells>
  <pageMargins left="0.7" right="0.7" top="0.75" bottom="0.75" header="0.3" footer="0.3"/>
  <pageSetup paperSize="9" scale="68" fitToWidth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zoomScale="80" zoomScaleNormal="80" workbookViewId="0">
      <selection activeCell="E56" sqref="E56"/>
    </sheetView>
  </sheetViews>
  <sheetFormatPr defaultRowHeight="15" x14ac:dyDescent="0.25"/>
  <cols>
    <col min="1" max="1" width="9.28515625" bestFit="1" customWidth="1"/>
    <col min="2" max="2" width="25.140625" customWidth="1"/>
    <col min="3" max="4" width="16.140625" bestFit="1" customWidth="1"/>
    <col min="5" max="5" width="9.28515625" bestFit="1" customWidth="1"/>
    <col min="6" max="7" width="16.140625" bestFit="1" customWidth="1"/>
    <col min="8" max="8" width="9.28515625" bestFit="1" customWidth="1"/>
    <col min="9" max="9" width="16.140625" bestFit="1" customWidth="1"/>
    <col min="10" max="10" width="9.28515625" bestFit="1" customWidth="1"/>
    <col min="11" max="11" width="16.140625" bestFit="1" customWidth="1"/>
    <col min="12" max="12" width="9.28515625" bestFit="1" customWidth="1"/>
    <col min="13" max="13" width="16.140625" bestFit="1" customWidth="1"/>
    <col min="14" max="14" width="9.28515625" bestFit="1" customWidth="1"/>
  </cols>
  <sheetData>
    <row r="1" spans="1:14" s="1" customFormat="1" x14ac:dyDescent="0.25">
      <c r="A1" s="223" t="s">
        <v>88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14" s="1" customFormat="1" x14ac:dyDescent="0.25">
      <c r="A2" s="103"/>
      <c r="B2" s="103"/>
      <c r="C2" s="103"/>
      <c r="D2" s="103"/>
      <c r="E2" s="223" t="s">
        <v>100</v>
      </c>
      <c r="F2" s="223"/>
      <c r="G2" s="223"/>
      <c r="H2" s="223"/>
      <c r="I2" s="223"/>
      <c r="J2" s="103"/>
      <c r="K2" s="103"/>
      <c r="L2" s="103"/>
      <c r="M2" s="103"/>
      <c r="N2" s="103"/>
    </row>
    <row r="3" spans="1:14" s="1" customFormat="1" ht="15.75" thickBot="1" x14ac:dyDescent="0.3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4" s="1" customFormat="1" ht="15.75" thickBot="1" x14ac:dyDescent="0.3"/>
    <row r="5" spans="1:14" ht="15.75" thickBot="1" x14ac:dyDescent="0.3">
      <c r="A5" s="228" t="s">
        <v>63</v>
      </c>
      <c r="B5" s="216" t="s">
        <v>64</v>
      </c>
      <c r="C5" s="240" t="s">
        <v>2</v>
      </c>
      <c r="D5" s="210"/>
      <c r="E5" s="211"/>
      <c r="F5" s="241" t="s">
        <v>65</v>
      </c>
      <c r="G5" s="219"/>
      <c r="H5" s="220"/>
      <c r="I5" s="248" t="s">
        <v>66</v>
      </c>
      <c r="J5" s="249"/>
      <c r="K5" s="248" t="s">
        <v>51</v>
      </c>
      <c r="L5" s="249"/>
      <c r="M5" s="248" t="s">
        <v>67</v>
      </c>
      <c r="N5" s="249"/>
    </row>
    <row r="6" spans="1:14" x14ac:dyDescent="0.25">
      <c r="A6" s="229"/>
      <c r="B6" s="217"/>
      <c r="C6" s="238" t="s">
        <v>68</v>
      </c>
      <c r="D6" s="214" t="s">
        <v>78</v>
      </c>
      <c r="E6" s="236" t="s">
        <v>69</v>
      </c>
      <c r="F6" s="238" t="s">
        <v>68</v>
      </c>
      <c r="G6" s="214" t="s">
        <v>78</v>
      </c>
      <c r="H6" s="246" t="s">
        <v>69</v>
      </c>
      <c r="I6" s="242" t="s">
        <v>78</v>
      </c>
      <c r="J6" s="244" t="s">
        <v>69</v>
      </c>
      <c r="K6" s="242" t="s">
        <v>78</v>
      </c>
      <c r="L6" s="244" t="s">
        <v>69</v>
      </c>
      <c r="M6" s="242" t="s">
        <v>78</v>
      </c>
      <c r="N6" s="244" t="s">
        <v>69</v>
      </c>
    </row>
    <row r="7" spans="1:14" ht="15.75" thickBot="1" x14ac:dyDescent="0.3">
      <c r="A7" s="230"/>
      <c r="B7" s="218"/>
      <c r="C7" s="239"/>
      <c r="D7" s="215"/>
      <c r="E7" s="237"/>
      <c r="F7" s="239"/>
      <c r="G7" s="215"/>
      <c r="H7" s="247"/>
      <c r="I7" s="243"/>
      <c r="J7" s="245"/>
      <c r="K7" s="243"/>
      <c r="L7" s="245"/>
      <c r="M7" s="243"/>
      <c r="N7" s="245"/>
    </row>
    <row r="8" spans="1:14" x14ac:dyDescent="0.25">
      <c r="A8" s="130">
        <v>1</v>
      </c>
      <c r="B8" s="131" t="s">
        <v>95</v>
      </c>
      <c r="C8" s="165">
        <v>8000</v>
      </c>
      <c r="D8" s="165">
        <v>3645</v>
      </c>
      <c r="E8" s="166">
        <f>D8/C8*100</f>
        <v>45.5625</v>
      </c>
      <c r="F8" s="165">
        <v>7000</v>
      </c>
      <c r="G8" s="165">
        <v>4254</v>
      </c>
      <c r="H8" s="167">
        <f>G8/F8*100</f>
        <v>60.771428571428579</v>
      </c>
      <c r="I8" s="168">
        <v>4254</v>
      </c>
      <c r="J8" s="169">
        <f>I8/F8*100</f>
        <v>60.771428571428579</v>
      </c>
      <c r="K8" s="168">
        <v>3593</v>
      </c>
      <c r="L8" s="169">
        <f t="shared" ref="L8:L42" si="0">K8/F8*100</f>
        <v>51.328571428571422</v>
      </c>
      <c r="M8" s="168">
        <v>3688</v>
      </c>
      <c r="N8" s="169">
        <f>M8/F8*100</f>
        <v>52.685714285714283</v>
      </c>
    </row>
    <row r="9" spans="1:14" x14ac:dyDescent="0.25">
      <c r="A9" s="132">
        <v>2</v>
      </c>
      <c r="B9" s="133" t="s">
        <v>7</v>
      </c>
      <c r="C9" s="170">
        <v>1704000</v>
      </c>
      <c r="D9" s="170">
        <v>1703550</v>
      </c>
      <c r="E9" s="166">
        <f>D9/C9*100</f>
        <v>99.973591549295776</v>
      </c>
      <c r="F9" s="170">
        <v>1465000</v>
      </c>
      <c r="G9" s="170">
        <v>1513375</v>
      </c>
      <c r="H9" s="171">
        <f>G9/F9*100</f>
        <v>103.30204778156997</v>
      </c>
      <c r="I9" s="168">
        <v>1516772</v>
      </c>
      <c r="J9" s="169">
        <f>I9/F9*100</f>
        <v>103.53392491467577</v>
      </c>
      <c r="K9" s="168">
        <v>1541858</v>
      </c>
      <c r="L9" s="169">
        <f t="shared" si="0"/>
        <v>105.24627986348123</v>
      </c>
      <c r="M9" s="168">
        <v>1489492</v>
      </c>
      <c r="N9" s="169">
        <f>M9/F9*100</f>
        <v>101.67180887372014</v>
      </c>
    </row>
    <row r="10" spans="1:14" x14ac:dyDescent="0.25">
      <c r="A10" s="132">
        <v>3</v>
      </c>
      <c r="B10" s="133" t="s">
        <v>8</v>
      </c>
      <c r="C10" s="170">
        <v>30000</v>
      </c>
      <c r="D10" s="170">
        <v>10402</v>
      </c>
      <c r="E10" s="166">
        <f t="shared" ref="E10:E46" si="1">D10/C10*100</f>
        <v>34.673333333333332</v>
      </c>
      <c r="F10" s="170">
        <v>26000</v>
      </c>
      <c r="G10" s="170">
        <v>16370</v>
      </c>
      <c r="H10" s="171">
        <f t="shared" ref="H10:H42" si="2">G10/F10*100</f>
        <v>62.96153846153846</v>
      </c>
      <c r="I10" s="168">
        <v>16649</v>
      </c>
      <c r="J10" s="169">
        <f t="shared" ref="J10:J42" si="3">I10/F10*100</f>
        <v>64.034615384615392</v>
      </c>
      <c r="K10" s="168">
        <v>19566</v>
      </c>
      <c r="L10" s="169">
        <f t="shared" si="0"/>
        <v>75.253846153846155</v>
      </c>
      <c r="M10" s="168">
        <v>17851</v>
      </c>
      <c r="N10" s="169">
        <f t="shared" ref="N10:N42" si="4">M10/F10*100</f>
        <v>68.657692307692315</v>
      </c>
    </row>
    <row r="11" spans="1:14" x14ac:dyDescent="0.25">
      <c r="A11" s="132">
        <v>4</v>
      </c>
      <c r="B11" s="133" t="s">
        <v>9</v>
      </c>
      <c r="C11" s="170">
        <v>793000</v>
      </c>
      <c r="D11" s="170">
        <v>581456</v>
      </c>
      <c r="E11" s="166">
        <f t="shared" si="1"/>
        <v>73.32358133669608</v>
      </c>
      <c r="F11" s="170">
        <v>673000</v>
      </c>
      <c r="G11" s="170">
        <v>621197</v>
      </c>
      <c r="H11" s="171">
        <f t="shared" si="2"/>
        <v>92.302674591381873</v>
      </c>
      <c r="I11" s="168">
        <v>622119</v>
      </c>
      <c r="J11" s="169">
        <f t="shared" si="3"/>
        <v>92.439673105497761</v>
      </c>
      <c r="K11" s="168">
        <v>704100</v>
      </c>
      <c r="L11" s="169">
        <f t="shared" si="0"/>
        <v>104.62109955423477</v>
      </c>
      <c r="M11" s="168">
        <v>572867</v>
      </c>
      <c r="N11" s="169">
        <f t="shared" si="4"/>
        <v>85.121396731054972</v>
      </c>
    </row>
    <row r="12" spans="1:14" x14ac:dyDescent="0.25">
      <c r="A12" s="132">
        <v>5</v>
      </c>
      <c r="B12" s="133" t="s">
        <v>10</v>
      </c>
      <c r="C12" s="170">
        <v>3056000</v>
      </c>
      <c r="D12" s="170">
        <v>1146649</v>
      </c>
      <c r="E12" s="166">
        <f t="shared" si="1"/>
        <v>37.521236910994766</v>
      </c>
      <c r="F12" s="170">
        <v>2617000</v>
      </c>
      <c r="G12" s="170">
        <v>1783082</v>
      </c>
      <c r="H12" s="171">
        <f t="shared" si="2"/>
        <v>68.134581581964085</v>
      </c>
      <c r="I12" s="168">
        <v>1893280</v>
      </c>
      <c r="J12" s="169">
        <f t="shared" si="3"/>
        <v>72.345433702713038</v>
      </c>
      <c r="K12" s="168">
        <v>2423973</v>
      </c>
      <c r="L12" s="169">
        <f t="shared" si="0"/>
        <v>92.624111578142916</v>
      </c>
      <c r="M12" s="168">
        <v>2012853</v>
      </c>
      <c r="N12" s="169">
        <f t="shared" si="4"/>
        <v>76.91452044325564</v>
      </c>
    </row>
    <row r="13" spans="1:14" x14ac:dyDescent="0.25">
      <c r="A13" s="132">
        <v>6</v>
      </c>
      <c r="B13" s="133" t="s">
        <v>96</v>
      </c>
      <c r="C13" s="170">
        <v>22000</v>
      </c>
      <c r="D13" s="170">
        <v>17170</v>
      </c>
      <c r="E13" s="166">
        <f t="shared" si="1"/>
        <v>78.045454545454547</v>
      </c>
      <c r="F13" s="170">
        <v>19000</v>
      </c>
      <c r="G13" s="170">
        <v>14838</v>
      </c>
      <c r="H13" s="171">
        <f t="shared" si="2"/>
        <v>78.094736842105263</v>
      </c>
      <c r="I13" s="168">
        <v>15630</v>
      </c>
      <c r="J13" s="169">
        <f t="shared" si="3"/>
        <v>82.263157894736835</v>
      </c>
      <c r="K13" s="168">
        <v>22672</v>
      </c>
      <c r="L13" s="169">
        <f t="shared" si="0"/>
        <v>119.32631578947368</v>
      </c>
      <c r="M13" s="168">
        <v>14771</v>
      </c>
      <c r="N13" s="169">
        <f t="shared" si="4"/>
        <v>77.742105263157896</v>
      </c>
    </row>
    <row r="14" spans="1:14" x14ac:dyDescent="0.25">
      <c r="A14" s="132">
        <v>7</v>
      </c>
      <c r="B14" s="133" t="s">
        <v>12</v>
      </c>
      <c r="C14" s="170">
        <v>684000</v>
      </c>
      <c r="D14" s="170">
        <v>634365</v>
      </c>
      <c r="E14" s="166">
        <f t="shared" si="1"/>
        <v>92.743421052631575</v>
      </c>
      <c r="F14" s="170">
        <v>585000</v>
      </c>
      <c r="G14" s="170">
        <v>556891</v>
      </c>
      <c r="H14" s="171">
        <f t="shared" si="2"/>
        <v>95.195042735042733</v>
      </c>
      <c r="I14" s="168">
        <v>567534</v>
      </c>
      <c r="J14" s="169">
        <f t="shared" si="3"/>
        <v>97.01435897435897</v>
      </c>
      <c r="K14" s="168">
        <v>590081</v>
      </c>
      <c r="L14" s="169">
        <f t="shared" si="0"/>
        <v>100.86854700854701</v>
      </c>
      <c r="M14" s="168">
        <v>570938</v>
      </c>
      <c r="N14" s="169">
        <f t="shared" si="4"/>
        <v>97.59623931623932</v>
      </c>
    </row>
    <row r="15" spans="1:14" x14ac:dyDescent="0.25">
      <c r="A15" s="132">
        <v>8</v>
      </c>
      <c r="B15" s="133" t="s">
        <v>91</v>
      </c>
      <c r="C15" s="170">
        <v>10000</v>
      </c>
      <c r="D15" s="170">
        <v>9374</v>
      </c>
      <c r="E15" s="166">
        <f t="shared" si="1"/>
        <v>93.74</v>
      </c>
      <c r="F15" s="170">
        <v>9000</v>
      </c>
      <c r="G15" s="170">
        <v>7425</v>
      </c>
      <c r="H15" s="171">
        <f t="shared" si="2"/>
        <v>82.5</v>
      </c>
      <c r="I15" s="168">
        <v>7430</v>
      </c>
      <c r="J15" s="169">
        <f t="shared" si="3"/>
        <v>82.555555555555557</v>
      </c>
      <c r="K15" s="168">
        <v>7918</v>
      </c>
      <c r="L15" s="169">
        <f t="shared" si="0"/>
        <v>87.977777777777774</v>
      </c>
      <c r="M15" s="168">
        <v>7543</v>
      </c>
      <c r="N15" s="169">
        <f t="shared" si="4"/>
        <v>83.811111111111117</v>
      </c>
    </row>
    <row r="16" spans="1:14" x14ac:dyDescent="0.25">
      <c r="A16" s="132">
        <v>9</v>
      </c>
      <c r="B16" s="152" t="s">
        <v>14</v>
      </c>
      <c r="C16" s="113">
        <v>4000</v>
      </c>
      <c r="D16" s="113" t="s">
        <v>15</v>
      </c>
      <c r="E16" s="166">
        <v>0</v>
      </c>
      <c r="F16" s="113">
        <v>4000</v>
      </c>
      <c r="G16" s="113" t="s">
        <v>15</v>
      </c>
      <c r="H16" s="171">
        <v>0</v>
      </c>
      <c r="I16" s="172" t="s">
        <v>15</v>
      </c>
      <c r="J16" s="169">
        <v>0</v>
      </c>
      <c r="K16" s="172" t="s">
        <v>15</v>
      </c>
      <c r="L16" s="173">
        <v>0</v>
      </c>
      <c r="M16" s="172" t="s">
        <v>15</v>
      </c>
      <c r="N16" s="169">
        <v>0</v>
      </c>
    </row>
    <row r="17" spans="1:14" x14ac:dyDescent="0.25">
      <c r="A17" s="132">
        <v>10</v>
      </c>
      <c r="B17" s="133" t="s">
        <v>97</v>
      </c>
      <c r="C17" s="170">
        <v>343000</v>
      </c>
      <c r="D17" s="170">
        <v>198523</v>
      </c>
      <c r="E17" s="166">
        <f t="shared" si="1"/>
        <v>57.87842565597667</v>
      </c>
      <c r="F17" s="170">
        <v>301000</v>
      </c>
      <c r="G17" s="170">
        <v>224931</v>
      </c>
      <c r="H17" s="171">
        <f t="shared" si="2"/>
        <v>74.72790697674418</v>
      </c>
      <c r="I17" s="168">
        <v>223027</v>
      </c>
      <c r="J17" s="169">
        <f t="shared" si="3"/>
        <v>74.095348837209301</v>
      </c>
      <c r="K17" s="168">
        <v>261356</v>
      </c>
      <c r="L17" s="169">
        <f t="shared" si="0"/>
        <v>86.82923588039867</v>
      </c>
      <c r="M17" s="168">
        <v>207277</v>
      </c>
      <c r="N17" s="169">
        <f>M17/F17*100</f>
        <v>68.862790697674413</v>
      </c>
    </row>
    <row r="18" spans="1:14" x14ac:dyDescent="0.25">
      <c r="A18" s="132">
        <v>11</v>
      </c>
      <c r="B18" s="133" t="s">
        <v>80</v>
      </c>
      <c r="C18" s="170">
        <v>26000</v>
      </c>
      <c r="D18" s="170">
        <v>22679</v>
      </c>
      <c r="E18" s="166">
        <f t="shared" si="1"/>
        <v>87.226923076923086</v>
      </c>
      <c r="F18" s="170">
        <v>24000</v>
      </c>
      <c r="G18" s="170">
        <v>24552</v>
      </c>
      <c r="H18" s="171">
        <f t="shared" si="2"/>
        <v>102.3</v>
      </c>
      <c r="I18" s="168">
        <v>24599</v>
      </c>
      <c r="J18" s="169">
        <f t="shared" si="3"/>
        <v>102.49583333333334</v>
      </c>
      <c r="K18" s="168">
        <v>27813</v>
      </c>
      <c r="L18" s="169">
        <f t="shared" si="0"/>
        <v>115.88750000000002</v>
      </c>
      <c r="M18" s="168">
        <v>22423</v>
      </c>
      <c r="N18" s="169">
        <f t="shared" si="4"/>
        <v>93.42916666666666</v>
      </c>
    </row>
    <row r="19" spans="1:14" x14ac:dyDescent="0.25">
      <c r="A19" s="132">
        <v>12</v>
      </c>
      <c r="B19" s="133" t="s">
        <v>18</v>
      </c>
      <c r="C19" s="170">
        <v>1445000</v>
      </c>
      <c r="D19" s="170">
        <v>1189039</v>
      </c>
      <c r="E19" s="166">
        <f t="shared" si="1"/>
        <v>82.286435986159162</v>
      </c>
      <c r="F19" s="170">
        <v>1246000</v>
      </c>
      <c r="G19" s="170">
        <v>1072541</v>
      </c>
      <c r="H19" s="171">
        <f t="shared" si="2"/>
        <v>86.078731942215086</v>
      </c>
      <c r="I19" s="168">
        <v>1067544</v>
      </c>
      <c r="J19" s="169">
        <f t="shared" si="3"/>
        <v>85.677688603531294</v>
      </c>
      <c r="K19" s="168">
        <v>1146052</v>
      </c>
      <c r="L19" s="169">
        <f t="shared" si="0"/>
        <v>91.978491171749596</v>
      </c>
      <c r="M19" s="168">
        <v>1034547</v>
      </c>
      <c r="N19" s="169">
        <f t="shared" si="4"/>
        <v>83.029454253611561</v>
      </c>
    </row>
    <row r="20" spans="1:14" x14ac:dyDescent="0.25">
      <c r="A20" s="132">
        <v>13</v>
      </c>
      <c r="B20" s="133" t="s">
        <v>19</v>
      </c>
      <c r="C20" s="170">
        <v>629000</v>
      </c>
      <c r="D20" s="170">
        <v>516370</v>
      </c>
      <c r="E20" s="166">
        <f t="shared" si="1"/>
        <v>82.09379968203497</v>
      </c>
      <c r="F20" s="170">
        <v>541000</v>
      </c>
      <c r="G20" s="170">
        <v>498919</v>
      </c>
      <c r="H20" s="171">
        <f t="shared" si="2"/>
        <v>92.221626617375236</v>
      </c>
      <c r="I20" s="168">
        <v>506026</v>
      </c>
      <c r="J20" s="169">
        <f t="shared" si="3"/>
        <v>93.535304990757851</v>
      </c>
      <c r="K20" s="168">
        <v>559804</v>
      </c>
      <c r="L20" s="169">
        <f t="shared" si="0"/>
        <v>103.47578558225507</v>
      </c>
      <c r="M20" s="168">
        <v>529189</v>
      </c>
      <c r="N20" s="169">
        <f t="shared" si="4"/>
        <v>97.816820702402964</v>
      </c>
    </row>
    <row r="21" spans="1:14" x14ac:dyDescent="0.25">
      <c r="A21" s="132">
        <v>14</v>
      </c>
      <c r="B21" s="133" t="s">
        <v>20</v>
      </c>
      <c r="C21" s="170">
        <v>127000</v>
      </c>
      <c r="D21" s="170">
        <v>134203</v>
      </c>
      <c r="E21" s="166">
        <f t="shared" si="1"/>
        <v>105.67165354330707</v>
      </c>
      <c r="F21" s="170">
        <v>110000</v>
      </c>
      <c r="G21" s="170">
        <v>130842</v>
      </c>
      <c r="H21" s="171">
        <f t="shared" si="2"/>
        <v>118.94727272727272</v>
      </c>
      <c r="I21" s="168">
        <v>130840</v>
      </c>
      <c r="J21" s="169">
        <f t="shared" si="3"/>
        <v>118.94545454545455</v>
      </c>
      <c r="K21" s="168">
        <v>134314</v>
      </c>
      <c r="L21" s="169">
        <f t="shared" si="0"/>
        <v>122.10363636363637</v>
      </c>
      <c r="M21" s="168">
        <v>122201</v>
      </c>
      <c r="N21" s="169">
        <f t="shared" si="4"/>
        <v>111.0918181818182</v>
      </c>
    </row>
    <row r="22" spans="1:14" x14ac:dyDescent="0.25">
      <c r="A22" s="132">
        <v>15</v>
      </c>
      <c r="B22" s="133" t="s">
        <v>92</v>
      </c>
      <c r="C22" s="170">
        <v>238000</v>
      </c>
      <c r="D22" s="170">
        <v>214185</v>
      </c>
      <c r="E22" s="166">
        <f t="shared" si="1"/>
        <v>89.993697478991592</v>
      </c>
      <c r="F22" s="170">
        <v>205000</v>
      </c>
      <c r="G22" s="170">
        <v>246098</v>
      </c>
      <c r="H22" s="171">
        <f t="shared" si="2"/>
        <v>120.04780487804878</v>
      </c>
      <c r="I22" s="168">
        <v>236242</v>
      </c>
      <c r="J22" s="169">
        <f t="shared" si="3"/>
        <v>115.24000000000001</v>
      </c>
      <c r="K22" s="168">
        <v>281410</v>
      </c>
      <c r="L22" s="169">
        <f t="shared" si="0"/>
        <v>137.27317073170732</v>
      </c>
      <c r="M22" s="168">
        <v>260861</v>
      </c>
      <c r="N22" s="169">
        <f t="shared" si="4"/>
        <v>127.24926829268293</v>
      </c>
    </row>
    <row r="23" spans="1:14" x14ac:dyDescent="0.25">
      <c r="A23" s="132">
        <v>16</v>
      </c>
      <c r="B23" s="133" t="s">
        <v>22</v>
      </c>
      <c r="C23" s="170">
        <v>873000</v>
      </c>
      <c r="D23" s="170">
        <v>471784</v>
      </c>
      <c r="E23" s="166">
        <f t="shared" si="1"/>
        <v>54.041695303550974</v>
      </c>
      <c r="F23" s="170">
        <v>756000</v>
      </c>
      <c r="G23" s="170">
        <v>621554</v>
      </c>
      <c r="H23" s="171">
        <f t="shared" si="2"/>
        <v>82.216137566137576</v>
      </c>
      <c r="I23" s="168">
        <v>622246</v>
      </c>
      <c r="J23" s="169">
        <f t="shared" si="3"/>
        <v>82.307671957671957</v>
      </c>
      <c r="K23" s="168">
        <v>734856</v>
      </c>
      <c r="L23" s="169">
        <f t="shared" si="0"/>
        <v>97.203174603174602</v>
      </c>
      <c r="M23" s="168">
        <v>637320</v>
      </c>
      <c r="N23" s="169">
        <f t="shared" si="4"/>
        <v>84.301587301587304</v>
      </c>
    </row>
    <row r="24" spans="1:14" x14ac:dyDescent="0.25">
      <c r="A24" s="132">
        <v>17</v>
      </c>
      <c r="B24" s="133" t="s">
        <v>23</v>
      </c>
      <c r="C24" s="170">
        <v>1268000</v>
      </c>
      <c r="D24" s="170">
        <v>1111544</v>
      </c>
      <c r="E24" s="166">
        <f t="shared" si="1"/>
        <v>87.661198738170341</v>
      </c>
      <c r="F24" s="170">
        <v>1099000</v>
      </c>
      <c r="G24" s="170">
        <v>1026567</v>
      </c>
      <c r="H24" s="171">
        <f t="shared" si="2"/>
        <v>93.409190172884436</v>
      </c>
      <c r="I24" s="168">
        <v>1043284</v>
      </c>
      <c r="J24" s="169">
        <f t="shared" si="3"/>
        <v>94.93030027297543</v>
      </c>
      <c r="K24" s="168">
        <v>1073672</v>
      </c>
      <c r="L24" s="169">
        <f t="shared" si="0"/>
        <v>97.695359417652412</v>
      </c>
      <c r="M24" s="168">
        <v>1008460</v>
      </c>
      <c r="N24" s="169">
        <f t="shared" si="4"/>
        <v>91.76160145586897</v>
      </c>
    </row>
    <row r="25" spans="1:14" x14ac:dyDescent="0.25">
      <c r="A25" s="132">
        <v>18</v>
      </c>
      <c r="B25" s="133" t="s">
        <v>24</v>
      </c>
      <c r="C25" s="170">
        <v>549000</v>
      </c>
      <c r="D25" s="170">
        <v>480251</v>
      </c>
      <c r="E25" s="166">
        <f t="shared" si="1"/>
        <v>87.477413479052828</v>
      </c>
      <c r="F25" s="170">
        <v>493000</v>
      </c>
      <c r="G25" s="170">
        <v>491454</v>
      </c>
      <c r="H25" s="171">
        <f t="shared" si="2"/>
        <v>99.686409736308306</v>
      </c>
      <c r="I25" s="168">
        <v>498149</v>
      </c>
      <c r="J25" s="169">
        <f t="shared" si="3"/>
        <v>101.04442190669371</v>
      </c>
      <c r="K25" s="168">
        <v>508871</v>
      </c>
      <c r="L25" s="169">
        <f t="shared" si="0"/>
        <v>103.21926977687627</v>
      </c>
      <c r="M25" s="168">
        <v>494112</v>
      </c>
      <c r="N25" s="169">
        <f>M25/F25*100</f>
        <v>100.22555780933062</v>
      </c>
    </row>
    <row r="26" spans="1:14" x14ac:dyDescent="0.25">
      <c r="A26" s="132">
        <v>19</v>
      </c>
      <c r="B26" s="133" t="s">
        <v>25</v>
      </c>
      <c r="C26" s="170">
        <v>1000</v>
      </c>
      <c r="D26" s="170">
        <v>119</v>
      </c>
      <c r="E26" s="166">
        <f>D26/C26*100</f>
        <v>11.899999999999999</v>
      </c>
      <c r="F26" s="170">
        <v>1000</v>
      </c>
      <c r="G26" s="113">
        <v>136</v>
      </c>
      <c r="H26" s="171">
        <f t="shared" si="2"/>
        <v>13.600000000000001</v>
      </c>
      <c r="I26" s="172">
        <v>136</v>
      </c>
      <c r="J26" s="169">
        <f>I26/F26*100</f>
        <v>13.600000000000001</v>
      </c>
      <c r="K26" s="172">
        <v>133</v>
      </c>
      <c r="L26" s="169">
        <f t="shared" si="0"/>
        <v>13.3</v>
      </c>
      <c r="M26" s="172">
        <v>129</v>
      </c>
      <c r="N26" s="169">
        <f>M26/F26*100</f>
        <v>12.9</v>
      </c>
    </row>
    <row r="27" spans="1:14" x14ac:dyDescent="0.25">
      <c r="A27" s="132">
        <v>20</v>
      </c>
      <c r="B27" s="133" t="s">
        <v>98</v>
      </c>
      <c r="C27" s="170">
        <v>2177000</v>
      </c>
      <c r="D27" s="170">
        <v>1822339</v>
      </c>
      <c r="E27" s="166">
        <f t="shared" si="1"/>
        <v>83.708727606798348</v>
      </c>
      <c r="F27" s="170">
        <v>1837000</v>
      </c>
      <c r="G27" s="170">
        <v>1765627</v>
      </c>
      <c r="H27" s="171">
        <f t="shared" si="2"/>
        <v>96.114697876973324</v>
      </c>
      <c r="I27" s="168">
        <v>1792792</v>
      </c>
      <c r="J27" s="169">
        <f t="shared" si="3"/>
        <v>97.593467610234072</v>
      </c>
      <c r="K27" s="168">
        <v>1901042</v>
      </c>
      <c r="L27" s="169">
        <f t="shared" si="0"/>
        <v>103.48622754491016</v>
      </c>
      <c r="M27" s="168">
        <v>1835609</v>
      </c>
      <c r="N27" s="169">
        <f t="shared" si="4"/>
        <v>99.92427871529668</v>
      </c>
    </row>
    <row r="28" spans="1:14" x14ac:dyDescent="0.25">
      <c r="A28" s="132">
        <v>21</v>
      </c>
      <c r="B28" s="133" t="s">
        <v>27</v>
      </c>
      <c r="C28" s="174">
        <v>2168000</v>
      </c>
      <c r="D28" s="175">
        <v>2031853</v>
      </c>
      <c r="E28" s="166">
        <f t="shared" si="1"/>
        <v>93.720156826568271</v>
      </c>
      <c r="F28" s="170">
        <v>1904000</v>
      </c>
      <c r="G28" s="170">
        <v>1855253</v>
      </c>
      <c r="H28" s="171">
        <f t="shared" si="2"/>
        <v>97.439758403361338</v>
      </c>
      <c r="I28" s="168">
        <v>1890234</v>
      </c>
      <c r="J28" s="169">
        <f t="shared" si="3"/>
        <v>99.276995798319319</v>
      </c>
      <c r="K28" s="168">
        <v>2004914</v>
      </c>
      <c r="L28" s="169">
        <f t="shared" si="0"/>
        <v>105.30010504201681</v>
      </c>
      <c r="M28" s="168">
        <v>1730804</v>
      </c>
      <c r="N28" s="169">
        <f t="shared" si="4"/>
        <v>90.903571428571425</v>
      </c>
    </row>
    <row r="29" spans="1:14" x14ac:dyDescent="0.25">
      <c r="A29" s="132">
        <v>22</v>
      </c>
      <c r="B29" s="133" t="s">
        <v>99</v>
      </c>
      <c r="C29" s="174">
        <v>39000</v>
      </c>
      <c r="D29" s="175">
        <v>35764</v>
      </c>
      <c r="E29" s="166">
        <f t="shared" si="1"/>
        <v>91.702564102564097</v>
      </c>
      <c r="F29" s="170">
        <v>35000</v>
      </c>
      <c r="G29" s="170">
        <v>42679</v>
      </c>
      <c r="H29" s="171">
        <f t="shared" si="2"/>
        <v>121.94</v>
      </c>
      <c r="I29" s="168">
        <v>42697</v>
      </c>
      <c r="J29" s="169">
        <f t="shared" si="3"/>
        <v>121.99142857142857</v>
      </c>
      <c r="K29" s="168">
        <v>46753</v>
      </c>
      <c r="L29" s="169">
        <f t="shared" si="0"/>
        <v>133.58000000000001</v>
      </c>
      <c r="M29" s="168">
        <v>36990</v>
      </c>
      <c r="N29" s="169">
        <f t="shared" si="4"/>
        <v>105.6857142857143</v>
      </c>
    </row>
    <row r="30" spans="1:14" x14ac:dyDescent="0.25">
      <c r="A30" s="132">
        <v>23</v>
      </c>
      <c r="B30" s="133" t="s">
        <v>29</v>
      </c>
      <c r="C30" s="174">
        <v>68000</v>
      </c>
      <c r="D30" s="175">
        <v>44337</v>
      </c>
      <c r="E30" s="166">
        <f t="shared" si="1"/>
        <v>65.201470588235296</v>
      </c>
      <c r="F30" s="170">
        <v>59000</v>
      </c>
      <c r="G30" s="170">
        <v>52374</v>
      </c>
      <c r="H30" s="171">
        <f t="shared" si="2"/>
        <v>88.769491525423732</v>
      </c>
      <c r="I30" s="168">
        <v>52155</v>
      </c>
      <c r="J30" s="169">
        <f t="shared" si="3"/>
        <v>88.398305084745772</v>
      </c>
      <c r="K30" s="168">
        <v>64262</v>
      </c>
      <c r="L30" s="169">
        <f t="shared" si="0"/>
        <v>108.91864406779661</v>
      </c>
      <c r="M30" s="168">
        <v>45182</v>
      </c>
      <c r="N30" s="169">
        <f t="shared" si="4"/>
        <v>76.579661016949146</v>
      </c>
    </row>
    <row r="31" spans="1:14" x14ac:dyDescent="0.25">
      <c r="A31" s="132">
        <v>24</v>
      </c>
      <c r="B31" s="133" t="s">
        <v>30</v>
      </c>
      <c r="C31" s="174">
        <v>20000</v>
      </c>
      <c r="D31" s="175">
        <v>18372</v>
      </c>
      <c r="E31" s="166">
        <f t="shared" si="1"/>
        <v>91.86</v>
      </c>
      <c r="F31" s="170">
        <v>18000</v>
      </c>
      <c r="G31" s="170">
        <v>10488</v>
      </c>
      <c r="H31" s="171">
        <f t="shared" si="2"/>
        <v>58.266666666666666</v>
      </c>
      <c r="I31" s="168">
        <v>10501</v>
      </c>
      <c r="J31" s="169">
        <f t="shared" si="3"/>
        <v>58.338888888888881</v>
      </c>
      <c r="K31" s="168">
        <v>10374</v>
      </c>
      <c r="L31" s="169">
        <f t="shared" si="0"/>
        <v>57.63333333333334</v>
      </c>
      <c r="M31" s="168">
        <v>10775</v>
      </c>
      <c r="N31" s="169">
        <f t="shared" si="4"/>
        <v>59.861111111111107</v>
      </c>
    </row>
    <row r="32" spans="1:14" x14ac:dyDescent="0.25">
      <c r="A32" s="132">
        <v>25</v>
      </c>
      <c r="B32" s="133" t="s">
        <v>31</v>
      </c>
      <c r="C32" s="170">
        <v>42000</v>
      </c>
      <c r="D32" s="170">
        <v>8655</v>
      </c>
      <c r="E32" s="166">
        <f t="shared" si="1"/>
        <v>20.607142857142858</v>
      </c>
      <c r="F32" s="170">
        <v>37000</v>
      </c>
      <c r="G32" s="170">
        <v>14131</v>
      </c>
      <c r="H32" s="171">
        <f t="shared" si="2"/>
        <v>38.191891891891892</v>
      </c>
      <c r="I32" s="168">
        <v>15439</v>
      </c>
      <c r="J32" s="169">
        <f t="shared" si="3"/>
        <v>41.727027027027027</v>
      </c>
      <c r="K32" s="168">
        <v>15202</v>
      </c>
      <c r="L32" s="169">
        <f t="shared" si="0"/>
        <v>41.086486486486486</v>
      </c>
      <c r="M32" s="168">
        <v>12133</v>
      </c>
      <c r="N32" s="169">
        <f t="shared" si="4"/>
        <v>32.791891891891893</v>
      </c>
    </row>
    <row r="33" spans="1:14" x14ac:dyDescent="0.25">
      <c r="A33" s="132">
        <v>26</v>
      </c>
      <c r="B33" s="133" t="s">
        <v>71</v>
      </c>
      <c r="C33" s="170">
        <v>943000</v>
      </c>
      <c r="D33" s="170">
        <v>721208</v>
      </c>
      <c r="E33" s="166">
        <f t="shared" si="1"/>
        <v>76.480169671261933</v>
      </c>
      <c r="F33" s="170">
        <v>796000</v>
      </c>
      <c r="G33" s="170">
        <v>594053</v>
      </c>
      <c r="H33" s="171">
        <f t="shared" si="2"/>
        <v>74.629773869346735</v>
      </c>
      <c r="I33" s="168">
        <v>636334</v>
      </c>
      <c r="J33" s="169">
        <f t="shared" si="3"/>
        <v>79.941457286432154</v>
      </c>
      <c r="K33" s="168">
        <v>682118</v>
      </c>
      <c r="L33" s="169">
        <f t="shared" si="0"/>
        <v>85.69321608040201</v>
      </c>
      <c r="M33" s="168">
        <v>543274</v>
      </c>
      <c r="N33" s="169">
        <f t="shared" si="4"/>
        <v>68.250502512562818</v>
      </c>
    </row>
    <row r="34" spans="1:14" x14ac:dyDescent="0.25">
      <c r="A34" s="132">
        <v>27</v>
      </c>
      <c r="B34" s="133" t="s">
        <v>33</v>
      </c>
      <c r="C34" s="170">
        <v>21000</v>
      </c>
      <c r="D34" s="170">
        <v>19649</v>
      </c>
      <c r="E34" s="166">
        <f t="shared" si="1"/>
        <v>93.566666666666663</v>
      </c>
      <c r="F34" s="170">
        <v>19000</v>
      </c>
      <c r="G34" s="170">
        <v>14391</v>
      </c>
      <c r="H34" s="171">
        <f t="shared" si="2"/>
        <v>75.742105263157896</v>
      </c>
      <c r="I34" s="168">
        <v>15204</v>
      </c>
      <c r="J34" s="169">
        <f t="shared" si="3"/>
        <v>80.021052631578954</v>
      </c>
      <c r="K34" s="168">
        <v>40238</v>
      </c>
      <c r="L34" s="169">
        <f t="shared" si="0"/>
        <v>211.77894736842106</v>
      </c>
      <c r="M34" s="168">
        <v>14149</v>
      </c>
      <c r="N34" s="169">
        <f t="shared" si="4"/>
        <v>74.468421052631584</v>
      </c>
    </row>
    <row r="35" spans="1:14" x14ac:dyDescent="0.25">
      <c r="A35" s="132">
        <v>28</v>
      </c>
      <c r="B35" s="133" t="s">
        <v>34</v>
      </c>
      <c r="C35" s="170">
        <v>521000</v>
      </c>
      <c r="D35" s="170">
        <v>429972</v>
      </c>
      <c r="E35" s="166">
        <f t="shared" si="1"/>
        <v>82.528214971209209</v>
      </c>
      <c r="F35" s="170">
        <v>454000</v>
      </c>
      <c r="G35" s="170">
        <v>405575</v>
      </c>
      <c r="H35" s="171">
        <f t="shared" si="2"/>
        <v>89.333700440528631</v>
      </c>
      <c r="I35" s="168">
        <v>422125</v>
      </c>
      <c r="J35" s="169">
        <f t="shared" si="3"/>
        <v>92.979074889867846</v>
      </c>
      <c r="K35" s="168">
        <v>455320</v>
      </c>
      <c r="L35" s="169">
        <f t="shared" si="0"/>
        <v>100.29074889867842</v>
      </c>
      <c r="M35" s="168">
        <v>428582</v>
      </c>
      <c r="N35" s="169">
        <f t="shared" si="4"/>
        <v>94.401321585903091</v>
      </c>
    </row>
    <row r="36" spans="1:14" x14ac:dyDescent="0.25">
      <c r="A36" s="132">
        <v>29</v>
      </c>
      <c r="B36" s="133" t="s">
        <v>35</v>
      </c>
      <c r="C36" s="170">
        <v>2001000</v>
      </c>
      <c r="D36" s="170">
        <v>1904091</v>
      </c>
      <c r="E36" s="166">
        <f t="shared" si="1"/>
        <v>95.156971514242883</v>
      </c>
      <c r="F36" s="170">
        <v>1701000</v>
      </c>
      <c r="G36" s="170">
        <v>1692822</v>
      </c>
      <c r="H36" s="171">
        <f t="shared" si="2"/>
        <v>99.519223985890648</v>
      </c>
      <c r="I36" s="168">
        <v>1683362</v>
      </c>
      <c r="J36" s="169">
        <f t="shared" si="3"/>
        <v>98.963080540858314</v>
      </c>
      <c r="K36" s="168">
        <v>1779601</v>
      </c>
      <c r="L36" s="169">
        <f t="shared" si="0"/>
        <v>104.62087007642565</v>
      </c>
      <c r="M36" s="168">
        <v>1628121</v>
      </c>
      <c r="N36" s="169">
        <f t="shared" si="4"/>
        <v>95.715520282186944</v>
      </c>
    </row>
    <row r="37" spans="1:14" x14ac:dyDescent="0.25">
      <c r="A37" s="132">
        <v>30</v>
      </c>
      <c r="B37" s="133" t="s">
        <v>36</v>
      </c>
      <c r="C37" s="170">
        <v>12000</v>
      </c>
      <c r="D37" s="170">
        <v>11593</v>
      </c>
      <c r="E37" s="166">
        <f t="shared" si="1"/>
        <v>96.608333333333334</v>
      </c>
      <c r="F37" s="170">
        <v>11000</v>
      </c>
      <c r="G37" s="170">
        <v>10106</v>
      </c>
      <c r="H37" s="171">
        <f t="shared" si="2"/>
        <v>91.872727272727275</v>
      </c>
      <c r="I37" s="168">
        <v>10836</v>
      </c>
      <c r="J37" s="169">
        <f t="shared" si="3"/>
        <v>98.509090909090915</v>
      </c>
      <c r="K37" s="168">
        <v>8246</v>
      </c>
      <c r="L37" s="169">
        <f t="shared" si="0"/>
        <v>74.963636363636368</v>
      </c>
      <c r="M37" s="168">
        <v>9799</v>
      </c>
      <c r="N37" s="169">
        <f t="shared" si="4"/>
        <v>89.081818181818178</v>
      </c>
    </row>
    <row r="38" spans="1:14" x14ac:dyDescent="0.25">
      <c r="A38" s="132">
        <v>31</v>
      </c>
      <c r="B38" s="133" t="s">
        <v>37</v>
      </c>
      <c r="C38" s="170">
        <v>1154000</v>
      </c>
      <c r="D38" s="170">
        <v>1214531</v>
      </c>
      <c r="E38" s="166">
        <f t="shared" si="1"/>
        <v>105.24532062391681</v>
      </c>
      <c r="F38" s="170">
        <v>1012000</v>
      </c>
      <c r="G38" s="170">
        <v>1090287</v>
      </c>
      <c r="H38" s="171">
        <f t="shared" si="2"/>
        <v>107.73586956521739</v>
      </c>
      <c r="I38" s="168">
        <v>1091244</v>
      </c>
      <c r="J38" s="169">
        <f t="shared" si="3"/>
        <v>107.83043478260869</v>
      </c>
      <c r="K38" s="168">
        <v>1088061</v>
      </c>
      <c r="L38" s="169">
        <f t="shared" si="0"/>
        <v>107.51590909090909</v>
      </c>
      <c r="M38" s="168">
        <v>1043372</v>
      </c>
      <c r="N38" s="169">
        <f t="shared" si="4"/>
        <v>103.1</v>
      </c>
    </row>
    <row r="39" spans="1:14" x14ac:dyDescent="0.25">
      <c r="A39" s="132">
        <v>32</v>
      </c>
      <c r="B39" s="133" t="s">
        <v>38</v>
      </c>
      <c r="C39" s="170">
        <v>66000</v>
      </c>
      <c r="D39" s="170">
        <v>45999</v>
      </c>
      <c r="E39" s="166">
        <f t="shared" si="1"/>
        <v>69.695454545454552</v>
      </c>
      <c r="F39" s="170">
        <v>58000</v>
      </c>
      <c r="G39" s="170">
        <v>52200</v>
      </c>
      <c r="H39" s="171">
        <f t="shared" si="2"/>
        <v>90</v>
      </c>
      <c r="I39" s="168">
        <v>52081</v>
      </c>
      <c r="J39" s="169">
        <f t="shared" si="3"/>
        <v>89.794827586206893</v>
      </c>
      <c r="K39" s="168">
        <v>55466</v>
      </c>
      <c r="L39" s="169">
        <f t="shared" si="0"/>
        <v>95.631034482758622</v>
      </c>
      <c r="M39" s="168">
        <v>50977</v>
      </c>
      <c r="N39" s="169">
        <f t="shared" si="4"/>
        <v>87.891379310344831</v>
      </c>
    </row>
    <row r="40" spans="1:14" x14ac:dyDescent="0.25">
      <c r="A40" s="132">
        <v>33</v>
      </c>
      <c r="B40" s="133" t="s">
        <v>39</v>
      </c>
      <c r="C40" s="170">
        <v>6241000</v>
      </c>
      <c r="D40" s="170">
        <v>6500567</v>
      </c>
      <c r="E40" s="166">
        <f t="shared" si="1"/>
        <v>104.15906104790899</v>
      </c>
      <c r="F40" s="170">
        <v>5282000</v>
      </c>
      <c r="G40" s="170">
        <v>6262130</v>
      </c>
      <c r="H40" s="171">
        <f t="shared" si="2"/>
        <v>118.5560393790231</v>
      </c>
      <c r="I40" s="168">
        <v>6567475</v>
      </c>
      <c r="J40" s="169">
        <f t="shared" si="3"/>
        <v>124.33689890193109</v>
      </c>
      <c r="K40" s="168">
        <v>6976048</v>
      </c>
      <c r="L40" s="169">
        <f t="shared" si="0"/>
        <v>132.07209390382431</v>
      </c>
      <c r="M40" s="168">
        <v>6296328</v>
      </c>
      <c r="N40" s="169">
        <f t="shared" si="4"/>
        <v>119.2034835289663</v>
      </c>
    </row>
    <row r="41" spans="1:14" x14ac:dyDescent="0.25">
      <c r="A41" s="132">
        <v>34</v>
      </c>
      <c r="B41" s="133" t="s">
        <v>40</v>
      </c>
      <c r="C41" s="170">
        <v>216000</v>
      </c>
      <c r="D41" s="170">
        <v>209578</v>
      </c>
      <c r="E41" s="166">
        <f t="shared" si="1"/>
        <v>97.026851851851845</v>
      </c>
      <c r="F41" s="170">
        <v>187000</v>
      </c>
      <c r="G41" s="170">
        <v>190376</v>
      </c>
      <c r="H41" s="171">
        <f t="shared" si="2"/>
        <v>101.80534759358288</v>
      </c>
      <c r="I41" s="168">
        <v>192661</v>
      </c>
      <c r="J41" s="169">
        <f t="shared" si="3"/>
        <v>103.02727272727272</v>
      </c>
      <c r="K41" s="168">
        <v>201903</v>
      </c>
      <c r="L41" s="169">
        <f t="shared" si="0"/>
        <v>107.96951871657754</v>
      </c>
      <c r="M41" s="168">
        <v>171828</v>
      </c>
      <c r="N41" s="169">
        <f t="shared" si="4"/>
        <v>91.886631016042784</v>
      </c>
    </row>
    <row r="42" spans="1:14" x14ac:dyDescent="0.25">
      <c r="A42" s="132">
        <v>35</v>
      </c>
      <c r="B42" s="133" t="s">
        <v>41</v>
      </c>
      <c r="C42" s="111">
        <v>1723000</v>
      </c>
      <c r="D42" s="170">
        <v>1582264</v>
      </c>
      <c r="E42" s="166">
        <f t="shared" si="1"/>
        <v>91.831921067904815</v>
      </c>
      <c r="F42" s="170">
        <v>1508000</v>
      </c>
      <c r="G42" s="170">
        <v>1180606</v>
      </c>
      <c r="H42" s="171">
        <f t="shared" si="2"/>
        <v>78.289522546419093</v>
      </c>
      <c r="I42" s="168">
        <v>1402651</v>
      </c>
      <c r="J42" s="169">
        <f t="shared" si="3"/>
        <v>93.013992042440321</v>
      </c>
      <c r="K42" s="168">
        <v>1682846</v>
      </c>
      <c r="L42" s="169">
        <f t="shared" si="0"/>
        <v>111.59456233421751</v>
      </c>
      <c r="M42" s="168">
        <v>1393253</v>
      </c>
      <c r="N42" s="169">
        <f t="shared" si="4"/>
        <v>92.39078249336869</v>
      </c>
    </row>
    <row r="43" spans="1:14" x14ac:dyDescent="0.25">
      <c r="A43" s="132"/>
      <c r="B43" s="134" t="s">
        <v>42</v>
      </c>
      <c r="C43" s="111"/>
      <c r="D43" s="170">
        <v>32794</v>
      </c>
      <c r="E43" s="166">
        <v>0</v>
      </c>
      <c r="F43" s="170"/>
      <c r="G43" s="170">
        <v>46165</v>
      </c>
      <c r="H43" s="166">
        <v>0</v>
      </c>
      <c r="I43" s="168">
        <v>53555</v>
      </c>
      <c r="J43" s="166">
        <v>0</v>
      </c>
      <c r="K43" s="168">
        <v>33899</v>
      </c>
      <c r="L43" s="166">
        <v>0</v>
      </c>
      <c r="M43" s="168">
        <v>26515</v>
      </c>
      <c r="N43" s="166">
        <v>0</v>
      </c>
    </row>
    <row r="44" spans="1:14" x14ac:dyDescent="0.25">
      <c r="A44" s="132"/>
      <c r="B44" s="133" t="s">
        <v>43</v>
      </c>
      <c r="C44" s="111"/>
      <c r="D44" s="170">
        <v>16592</v>
      </c>
      <c r="E44" s="166">
        <v>0</v>
      </c>
      <c r="F44" s="170"/>
      <c r="G44" s="170">
        <v>23701</v>
      </c>
      <c r="H44" s="166">
        <v>0</v>
      </c>
      <c r="I44" s="168">
        <v>21282</v>
      </c>
      <c r="J44" s="166">
        <v>0</v>
      </c>
      <c r="K44" s="168">
        <v>17662</v>
      </c>
      <c r="L44" s="166">
        <v>0</v>
      </c>
      <c r="M44" s="168">
        <v>15076</v>
      </c>
      <c r="N44" s="166">
        <v>0</v>
      </c>
    </row>
    <row r="45" spans="1:14" ht="15.75" thickBot="1" x14ac:dyDescent="0.3">
      <c r="A45" s="135"/>
      <c r="B45" s="87"/>
      <c r="C45" s="115"/>
      <c r="D45" s="176"/>
      <c r="E45" s="177"/>
      <c r="F45" s="178"/>
      <c r="G45" s="179"/>
      <c r="H45" s="139"/>
      <c r="I45" s="180"/>
      <c r="J45" s="173"/>
      <c r="K45" s="180"/>
      <c r="L45" s="173"/>
      <c r="M45" s="180" t="s">
        <v>72</v>
      </c>
      <c r="N45" s="173"/>
    </row>
    <row r="46" spans="1:14" ht="15.75" thickBot="1" x14ac:dyDescent="0.3">
      <c r="A46" s="226" t="s">
        <v>73</v>
      </c>
      <c r="B46" s="227"/>
      <c r="C46" s="155">
        <f>SUM(C8:C45)</f>
        <v>29222000</v>
      </c>
      <c r="D46" s="156">
        <f>SUM(D8:D45)</f>
        <v>25095466</v>
      </c>
      <c r="E46" s="157">
        <f t="shared" si="1"/>
        <v>85.878673602080625</v>
      </c>
      <c r="F46" s="155">
        <f>SUM(F8:F45)</f>
        <v>25099000</v>
      </c>
      <c r="G46" s="155">
        <f>SUM(G8:G45)</f>
        <v>24157990</v>
      </c>
      <c r="H46" s="158">
        <f>G46/F46*100</f>
        <v>96.250806805051994</v>
      </c>
      <c r="I46" s="154">
        <f>SUM(I8:I45)</f>
        <v>24948389</v>
      </c>
      <c r="J46" s="153">
        <f>I46/F46*100</f>
        <v>99.399932268217867</v>
      </c>
      <c r="K46" s="154">
        <f>SUM(K8:K44)</f>
        <v>27105997</v>
      </c>
      <c r="L46" s="153">
        <f>K46/F46*100</f>
        <v>107.9963225626519</v>
      </c>
      <c r="M46" s="154">
        <f>SUM(M8:M45)</f>
        <v>24299289</v>
      </c>
      <c r="N46" s="153">
        <f>M46/F46*100</f>
        <v>96.813773457109846</v>
      </c>
    </row>
    <row r="47" spans="1:14" x14ac:dyDescent="0.25">
      <c r="A47" s="102"/>
      <c r="B47" s="102"/>
      <c r="C47" s="159"/>
      <c r="D47" s="159"/>
      <c r="E47" s="160"/>
      <c r="F47" s="159"/>
      <c r="G47" s="159"/>
      <c r="H47" s="161"/>
      <c r="I47" s="159"/>
      <c r="J47" s="161"/>
      <c r="K47" s="159"/>
      <c r="L47" s="161"/>
      <c r="M47" s="159"/>
      <c r="N47" s="161"/>
    </row>
    <row r="48" spans="1:14" x14ac:dyDescent="0.25">
      <c r="A48" s="162" t="s">
        <v>74</v>
      </c>
      <c r="B48" s="102"/>
      <c r="C48" s="159"/>
      <c r="D48" s="159"/>
      <c r="E48" s="160"/>
      <c r="F48" s="159"/>
      <c r="G48" s="159"/>
      <c r="H48" s="161"/>
      <c r="I48" s="159"/>
      <c r="J48" s="161"/>
      <c r="K48" s="159"/>
      <c r="L48" s="161"/>
      <c r="M48" s="159"/>
      <c r="N48" s="161"/>
    </row>
    <row r="49" spans="1:14" x14ac:dyDescent="0.25">
      <c r="A49" s="233"/>
      <c r="B49" s="235"/>
      <c r="C49" s="235"/>
      <c r="D49" s="235"/>
      <c r="E49" s="235"/>
      <c r="F49" s="159"/>
      <c r="G49" s="159"/>
      <c r="H49" s="161"/>
      <c r="I49" s="159"/>
      <c r="J49" s="161"/>
      <c r="K49" s="159"/>
      <c r="L49" s="161"/>
      <c r="M49" s="159"/>
      <c r="N49" s="161"/>
    </row>
    <row r="50" spans="1:14" x14ac:dyDescent="0.25">
      <c r="A50" s="163" t="s">
        <v>75</v>
      </c>
      <c r="B50" s="163"/>
      <c r="C50" s="163"/>
      <c r="D50" s="163"/>
      <c r="E50" s="164"/>
      <c r="F50" s="163"/>
      <c r="G50" s="163"/>
      <c r="H50" s="164"/>
      <c r="I50" s="163"/>
      <c r="J50" s="164"/>
      <c r="K50" s="163"/>
      <c r="L50" s="164"/>
      <c r="M50" s="163"/>
      <c r="N50" s="164"/>
    </row>
    <row r="51" spans="1:14" x14ac:dyDescent="0.25">
      <c r="A51" s="163" t="s">
        <v>76</v>
      </c>
      <c r="B51" s="163"/>
      <c r="C51" s="163"/>
      <c r="D51" s="163"/>
      <c r="E51" s="164"/>
      <c r="F51" s="163"/>
      <c r="G51" s="163"/>
      <c r="H51" s="164"/>
      <c r="I51" s="163"/>
      <c r="J51" s="164"/>
      <c r="K51" s="159"/>
      <c r="L51" s="161"/>
      <c r="M51" s="159"/>
      <c r="N51" s="161"/>
    </row>
  </sheetData>
  <mergeCells count="23">
    <mergeCell ref="A1:N1"/>
    <mergeCell ref="E2:I2"/>
    <mergeCell ref="K6:K7"/>
    <mergeCell ref="L6:L7"/>
    <mergeCell ref="M6:M7"/>
    <mergeCell ref="N6:N7"/>
    <mergeCell ref="H6:H7"/>
    <mergeCell ref="I6:I7"/>
    <mergeCell ref="J6:J7"/>
    <mergeCell ref="I5:J5"/>
    <mergeCell ref="K5:L5"/>
    <mergeCell ref="M5:N5"/>
    <mergeCell ref="A46:B46"/>
    <mergeCell ref="A49:E49"/>
    <mergeCell ref="E6:E7"/>
    <mergeCell ref="F6:F7"/>
    <mergeCell ref="G6:G7"/>
    <mergeCell ref="A5:A7"/>
    <mergeCell ref="B5:B7"/>
    <mergeCell ref="C5:E5"/>
    <mergeCell ref="F5:H5"/>
    <mergeCell ref="C6:C7"/>
    <mergeCell ref="D6:D7"/>
  </mergeCells>
  <pageMargins left="0.7" right="0.7" top="0.75" bottom="0.75" header="0.3" footer="0.3"/>
  <pageSetup paperSize="9" scale="64" fitToWidth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opLeftCell="A19" zoomScale="70" zoomScaleNormal="70" workbookViewId="0">
      <selection activeCell="I47" sqref="I47:I48"/>
    </sheetView>
  </sheetViews>
  <sheetFormatPr defaultRowHeight="15" x14ac:dyDescent="0.25"/>
  <cols>
    <col min="1" max="1" width="7" customWidth="1"/>
    <col min="2" max="2" width="27.140625" customWidth="1"/>
    <col min="3" max="3" width="18" bestFit="1" customWidth="1"/>
    <col min="4" max="4" width="15.140625" customWidth="1"/>
    <col min="5" max="5" width="9.28515625" bestFit="1" customWidth="1"/>
    <col min="6" max="6" width="15.7109375" customWidth="1"/>
    <col min="7" max="7" width="15.28515625" customWidth="1"/>
    <col min="8" max="8" width="9.28515625" bestFit="1" customWidth="1"/>
    <col min="9" max="9" width="14.5703125" customWidth="1"/>
    <col min="10" max="10" width="9.28515625" bestFit="1" customWidth="1"/>
    <col min="11" max="11" width="15.5703125" customWidth="1"/>
    <col min="12" max="12" width="9.28515625" bestFit="1" customWidth="1"/>
    <col min="13" max="13" width="15.5703125" customWidth="1"/>
    <col min="14" max="14" width="9.28515625" bestFit="1" customWidth="1"/>
  </cols>
  <sheetData>
    <row r="1" spans="1:14" x14ac:dyDescent="0.25">
      <c r="A1" s="223" t="s">
        <v>88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14" x14ac:dyDescent="0.25">
      <c r="A2" s="103"/>
      <c r="B2" s="103"/>
      <c r="C2" s="103"/>
      <c r="D2" s="103"/>
      <c r="E2" s="223" t="s">
        <v>101</v>
      </c>
      <c r="F2" s="223"/>
      <c r="G2" s="223"/>
      <c r="H2" s="223"/>
      <c r="I2" s="223"/>
      <c r="J2" s="103"/>
      <c r="K2" s="103"/>
      <c r="L2" s="103"/>
      <c r="M2" s="103"/>
      <c r="N2" s="103"/>
    </row>
    <row r="3" spans="1:14" ht="15.75" thickBot="1" x14ac:dyDescent="0.3"/>
    <row r="4" spans="1:14" ht="15.75" thickBot="1" x14ac:dyDescent="0.3">
      <c r="A4" s="228" t="s">
        <v>63</v>
      </c>
      <c r="B4" s="216" t="s">
        <v>64</v>
      </c>
      <c r="C4" s="210" t="s">
        <v>2</v>
      </c>
      <c r="D4" s="210"/>
      <c r="E4" s="211"/>
      <c r="F4" s="219" t="s">
        <v>65</v>
      </c>
      <c r="G4" s="219"/>
      <c r="H4" s="220"/>
      <c r="I4" s="210" t="s">
        <v>66</v>
      </c>
      <c r="J4" s="211"/>
      <c r="K4" s="210" t="s">
        <v>51</v>
      </c>
      <c r="L4" s="211"/>
      <c r="M4" s="210" t="s">
        <v>67</v>
      </c>
      <c r="N4" s="211"/>
    </row>
    <row r="5" spans="1:14" x14ac:dyDescent="0.25">
      <c r="A5" s="229"/>
      <c r="B5" s="217"/>
      <c r="C5" s="254" t="s">
        <v>70</v>
      </c>
      <c r="D5" s="252" t="s">
        <v>78</v>
      </c>
      <c r="E5" s="236" t="s">
        <v>69</v>
      </c>
      <c r="F5" s="250" t="s">
        <v>68</v>
      </c>
      <c r="G5" s="252" t="s">
        <v>78</v>
      </c>
      <c r="H5" s="236" t="s">
        <v>69</v>
      </c>
      <c r="I5" s="250" t="s">
        <v>78</v>
      </c>
      <c r="J5" s="236" t="s">
        <v>69</v>
      </c>
      <c r="K5" s="250" t="s">
        <v>78</v>
      </c>
      <c r="L5" s="236" t="s">
        <v>69</v>
      </c>
      <c r="M5" s="250" t="s">
        <v>78</v>
      </c>
      <c r="N5" s="236" t="s">
        <v>69</v>
      </c>
    </row>
    <row r="6" spans="1:14" ht="15.75" thickBot="1" x14ac:dyDescent="0.3">
      <c r="A6" s="229"/>
      <c r="B6" s="217"/>
      <c r="C6" s="255"/>
      <c r="D6" s="253"/>
      <c r="E6" s="237"/>
      <c r="F6" s="251"/>
      <c r="G6" s="253"/>
      <c r="H6" s="237"/>
      <c r="I6" s="251"/>
      <c r="J6" s="237"/>
      <c r="K6" s="251"/>
      <c r="L6" s="237"/>
      <c r="M6" s="251"/>
      <c r="N6" s="237"/>
    </row>
    <row r="7" spans="1:14" x14ac:dyDescent="0.25">
      <c r="A7" s="181">
        <v>1</v>
      </c>
      <c r="B7" s="189" t="s">
        <v>6</v>
      </c>
      <c r="C7" s="195">
        <v>9000</v>
      </c>
      <c r="D7" s="196">
        <v>4097</v>
      </c>
      <c r="E7" s="197">
        <f t="shared" ref="E7:E14" si="0">D7/C7*100</f>
        <v>45.522222222222219</v>
      </c>
      <c r="F7" s="198">
        <v>8000</v>
      </c>
      <c r="G7" s="196">
        <v>4792</v>
      </c>
      <c r="H7" s="197">
        <f t="shared" ref="H7:H14" si="1">G7/F7*100</f>
        <v>59.9</v>
      </c>
      <c r="I7" s="196">
        <v>4845</v>
      </c>
      <c r="J7" s="197">
        <f t="shared" ref="J7:J14" si="2">I7/F7*100</f>
        <v>60.5625</v>
      </c>
      <c r="K7" s="196">
        <v>5195</v>
      </c>
      <c r="L7" s="197">
        <f t="shared" ref="L7:L14" si="3">K7/F7*100</f>
        <v>64.9375</v>
      </c>
      <c r="M7" s="196">
        <v>4732</v>
      </c>
      <c r="N7" s="197">
        <f t="shared" ref="N7:N14" si="4">M7/F7*100</f>
        <v>59.150000000000006</v>
      </c>
    </row>
    <row r="8" spans="1:14" x14ac:dyDescent="0.25">
      <c r="A8" s="181">
        <v>2</v>
      </c>
      <c r="B8" s="189" t="s">
        <v>7</v>
      </c>
      <c r="C8" s="190">
        <v>1693000</v>
      </c>
      <c r="D8" s="168">
        <v>1700671</v>
      </c>
      <c r="E8" s="169">
        <f t="shared" si="0"/>
        <v>100.45310100413467</v>
      </c>
      <c r="F8" s="182">
        <v>1459000</v>
      </c>
      <c r="G8" s="168">
        <v>1507164</v>
      </c>
      <c r="H8" s="169">
        <f t="shared" si="1"/>
        <v>103.30116518163126</v>
      </c>
      <c r="I8" s="168">
        <v>1508254</v>
      </c>
      <c r="J8" s="169">
        <f t="shared" si="2"/>
        <v>103.37587388622345</v>
      </c>
      <c r="K8" s="168">
        <v>1539151</v>
      </c>
      <c r="L8" s="169">
        <f t="shared" si="3"/>
        <v>105.49355723098013</v>
      </c>
      <c r="M8" s="168">
        <v>1498743</v>
      </c>
      <c r="N8" s="169">
        <f t="shared" si="4"/>
        <v>102.72398903358464</v>
      </c>
    </row>
    <row r="9" spans="1:14" x14ac:dyDescent="0.25">
      <c r="A9" s="181">
        <v>3</v>
      </c>
      <c r="B9" s="189" t="s">
        <v>8</v>
      </c>
      <c r="C9" s="190">
        <v>30000</v>
      </c>
      <c r="D9" s="168">
        <v>9971</v>
      </c>
      <c r="E9" s="169">
        <f t="shared" si="0"/>
        <v>33.236666666666665</v>
      </c>
      <c r="F9" s="182">
        <v>26000</v>
      </c>
      <c r="G9" s="168">
        <v>14189</v>
      </c>
      <c r="H9" s="169">
        <f t="shared" si="1"/>
        <v>54.573076923076925</v>
      </c>
      <c r="I9" s="168">
        <v>14178</v>
      </c>
      <c r="J9" s="169">
        <f t="shared" si="2"/>
        <v>54.530769230769224</v>
      </c>
      <c r="K9" s="168">
        <v>17725</v>
      </c>
      <c r="L9" s="169">
        <f t="shared" si="3"/>
        <v>68.17307692307692</v>
      </c>
      <c r="M9" s="168">
        <v>13635</v>
      </c>
      <c r="N9" s="169">
        <f t="shared" si="4"/>
        <v>52.442307692307686</v>
      </c>
    </row>
    <row r="10" spans="1:14" x14ac:dyDescent="0.25">
      <c r="A10" s="181">
        <v>4</v>
      </c>
      <c r="B10" s="189" t="s">
        <v>9</v>
      </c>
      <c r="C10" s="190">
        <v>790000</v>
      </c>
      <c r="D10" s="168">
        <v>580859</v>
      </c>
      <c r="E10" s="169">
        <f t="shared" si="0"/>
        <v>73.526455696202532</v>
      </c>
      <c r="F10" s="182">
        <v>672000</v>
      </c>
      <c r="G10" s="168">
        <v>603341</v>
      </c>
      <c r="H10" s="169">
        <f t="shared" si="1"/>
        <v>89.782886904761909</v>
      </c>
      <c r="I10" s="168">
        <v>601453</v>
      </c>
      <c r="J10" s="169">
        <f t="shared" si="2"/>
        <v>89.501934523809524</v>
      </c>
      <c r="K10" s="168">
        <v>664421</v>
      </c>
      <c r="L10" s="169">
        <f t="shared" si="3"/>
        <v>98.872172619047618</v>
      </c>
      <c r="M10" s="168">
        <v>582558</v>
      </c>
      <c r="N10" s="169">
        <f t="shared" si="4"/>
        <v>86.690178571428561</v>
      </c>
    </row>
    <row r="11" spans="1:14" x14ac:dyDescent="0.25">
      <c r="A11" s="181">
        <v>5</v>
      </c>
      <c r="B11" s="189" t="s">
        <v>10</v>
      </c>
      <c r="C11" s="190">
        <v>3047000</v>
      </c>
      <c r="D11" s="168">
        <v>1689094</v>
      </c>
      <c r="E11" s="169">
        <f t="shared" si="0"/>
        <v>55.43465703971119</v>
      </c>
      <c r="F11" s="182">
        <v>2615000</v>
      </c>
      <c r="G11" s="168">
        <v>2235000</v>
      </c>
      <c r="H11" s="169">
        <f t="shared" si="1"/>
        <v>85.468451242829829</v>
      </c>
      <c r="I11" s="168">
        <v>2115854</v>
      </c>
      <c r="J11" s="169">
        <f t="shared" si="2"/>
        <v>80.912198852772462</v>
      </c>
      <c r="K11" s="168">
        <v>2169924</v>
      </c>
      <c r="L11" s="173">
        <f t="shared" si="3"/>
        <v>82.979885277246652</v>
      </c>
      <c r="M11" s="168">
        <v>1946230</v>
      </c>
      <c r="N11" s="169">
        <f t="shared" si="4"/>
        <v>74.425621414913962</v>
      </c>
    </row>
    <row r="12" spans="1:14" x14ac:dyDescent="0.25">
      <c r="A12" s="181">
        <v>6</v>
      </c>
      <c r="B12" s="189" t="s">
        <v>11</v>
      </c>
      <c r="C12" s="190">
        <v>24000</v>
      </c>
      <c r="D12" s="168">
        <v>18042</v>
      </c>
      <c r="E12" s="169">
        <f t="shared" si="0"/>
        <v>75.174999999999997</v>
      </c>
      <c r="F12" s="182">
        <v>21000</v>
      </c>
      <c r="G12" s="168">
        <v>16290</v>
      </c>
      <c r="H12" s="169">
        <f t="shared" si="1"/>
        <v>77.571428571428569</v>
      </c>
      <c r="I12" s="168">
        <v>16369</v>
      </c>
      <c r="J12" s="169">
        <f t="shared" si="2"/>
        <v>77.947619047619042</v>
      </c>
      <c r="K12" s="168">
        <v>24401</v>
      </c>
      <c r="L12" s="169">
        <f t="shared" si="3"/>
        <v>116.19523809523808</v>
      </c>
      <c r="M12" s="168">
        <v>17589</v>
      </c>
      <c r="N12" s="169">
        <f t="shared" si="4"/>
        <v>83.757142857142853</v>
      </c>
    </row>
    <row r="13" spans="1:14" x14ac:dyDescent="0.25">
      <c r="A13" s="181">
        <v>7</v>
      </c>
      <c r="B13" s="189" t="s">
        <v>12</v>
      </c>
      <c r="C13" s="190">
        <v>683000</v>
      </c>
      <c r="D13" s="168">
        <v>610315</v>
      </c>
      <c r="E13" s="169">
        <f t="shared" si="0"/>
        <v>89.357979502196201</v>
      </c>
      <c r="F13" s="182">
        <v>586000</v>
      </c>
      <c r="G13" s="168">
        <v>581740</v>
      </c>
      <c r="H13" s="169">
        <f t="shared" si="1"/>
        <v>99.273037542662109</v>
      </c>
      <c r="I13" s="168">
        <v>582518</v>
      </c>
      <c r="J13" s="169">
        <f t="shared" si="2"/>
        <v>99.405802047781563</v>
      </c>
      <c r="K13" s="168">
        <v>596531</v>
      </c>
      <c r="L13" s="169">
        <f t="shared" si="3"/>
        <v>101.79709897610923</v>
      </c>
      <c r="M13" s="168">
        <v>571342</v>
      </c>
      <c r="N13" s="169">
        <f t="shared" si="4"/>
        <v>97.498634812286696</v>
      </c>
    </row>
    <row r="14" spans="1:14" x14ac:dyDescent="0.25">
      <c r="A14" s="181">
        <v>8</v>
      </c>
      <c r="B14" s="189" t="s">
        <v>13</v>
      </c>
      <c r="C14" s="190">
        <v>10000</v>
      </c>
      <c r="D14" s="168">
        <v>9300</v>
      </c>
      <c r="E14" s="169">
        <f t="shared" si="0"/>
        <v>93</v>
      </c>
      <c r="F14" s="182">
        <v>9000</v>
      </c>
      <c r="G14" s="168">
        <v>8031</v>
      </c>
      <c r="H14" s="169">
        <f t="shared" si="1"/>
        <v>89.233333333333334</v>
      </c>
      <c r="I14" s="168">
        <v>8047</v>
      </c>
      <c r="J14" s="169">
        <f t="shared" si="2"/>
        <v>89.411111111111111</v>
      </c>
      <c r="K14" s="168">
        <v>8057</v>
      </c>
      <c r="L14" s="169">
        <f t="shared" si="3"/>
        <v>89.522222222222226</v>
      </c>
      <c r="M14" s="168">
        <v>7725</v>
      </c>
      <c r="N14" s="169">
        <f t="shared" si="4"/>
        <v>85.833333333333329</v>
      </c>
    </row>
    <row r="15" spans="1:14" x14ac:dyDescent="0.25">
      <c r="A15" s="181">
        <v>9</v>
      </c>
      <c r="B15" s="189" t="s">
        <v>14</v>
      </c>
      <c r="C15" s="190">
        <v>4000</v>
      </c>
      <c r="D15" s="172" t="s">
        <v>15</v>
      </c>
      <c r="E15" s="169">
        <v>0</v>
      </c>
      <c r="F15" s="182">
        <v>4000</v>
      </c>
      <c r="G15" s="172" t="s">
        <v>15</v>
      </c>
      <c r="H15" s="169">
        <v>0</v>
      </c>
      <c r="I15" s="172" t="s">
        <v>15</v>
      </c>
      <c r="J15" s="169">
        <v>0</v>
      </c>
      <c r="K15" s="172" t="s">
        <v>15</v>
      </c>
      <c r="L15" s="169">
        <v>0</v>
      </c>
      <c r="M15" s="172" t="s">
        <v>15</v>
      </c>
      <c r="N15" s="169">
        <v>0</v>
      </c>
    </row>
    <row r="16" spans="1:14" x14ac:dyDescent="0.25">
      <c r="A16" s="181">
        <v>10</v>
      </c>
      <c r="B16" s="189" t="s">
        <v>16</v>
      </c>
      <c r="C16" s="190">
        <v>359000</v>
      </c>
      <c r="D16" s="168">
        <v>204679</v>
      </c>
      <c r="E16" s="169">
        <f t="shared" ref="E16:E41" si="5">D16/C16*100</f>
        <v>57.013649025069633</v>
      </c>
      <c r="F16" s="182">
        <v>315000</v>
      </c>
      <c r="G16" s="168">
        <v>226366</v>
      </c>
      <c r="H16" s="169">
        <f t="shared" ref="H16:H41" si="6">G16/F16*100</f>
        <v>71.862222222222229</v>
      </c>
      <c r="I16" s="168">
        <v>227857</v>
      </c>
      <c r="J16" s="169">
        <f t="shared" ref="J16:J41" si="7">I16/F16*100</f>
        <v>72.335555555555558</v>
      </c>
      <c r="K16" s="168">
        <v>267904</v>
      </c>
      <c r="L16" s="169">
        <f t="shared" ref="L16:L41" si="8">K16/F16*100</f>
        <v>85.048888888888882</v>
      </c>
      <c r="M16" s="168">
        <v>219370</v>
      </c>
      <c r="N16" s="169">
        <f t="shared" ref="N16:N41" si="9">M16/F16*100</f>
        <v>69.641269841269832</v>
      </c>
    </row>
    <row r="17" spans="1:14" x14ac:dyDescent="0.25">
      <c r="A17" s="181">
        <v>11</v>
      </c>
      <c r="B17" s="189" t="s">
        <v>17</v>
      </c>
      <c r="C17" s="190">
        <v>25000</v>
      </c>
      <c r="D17" s="168">
        <v>20200</v>
      </c>
      <c r="E17" s="169">
        <f t="shared" si="5"/>
        <v>80.800000000000011</v>
      </c>
      <c r="F17" s="182">
        <v>23000</v>
      </c>
      <c r="G17" s="168">
        <v>19046</v>
      </c>
      <c r="H17" s="169">
        <f t="shared" si="6"/>
        <v>82.80869565217391</v>
      </c>
      <c r="I17" s="168">
        <v>22983</v>
      </c>
      <c r="J17" s="169">
        <f t="shared" si="7"/>
        <v>99.926086956521743</v>
      </c>
      <c r="K17" s="168">
        <v>24332</v>
      </c>
      <c r="L17" s="169">
        <f t="shared" si="8"/>
        <v>105.79130434782608</v>
      </c>
      <c r="M17" s="168">
        <v>22303</v>
      </c>
      <c r="N17" s="169">
        <f t="shared" si="9"/>
        <v>96.969565217391306</v>
      </c>
    </row>
    <row r="18" spans="1:14" x14ac:dyDescent="0.25">
      <c r="A18" s="181">
        <v>12</v>
      </c>
      <c r="B18" s="189" t="s">
        <v>18</v>
      </c>
      <c r="C18" s="190">
        <v>1440000</v>
      </c>
      <c r="D18" s="168">
        <v>1210039</v>
      </c>
      <c r="E18" s="169">
        <f t="shared" si="5"/>
        <v>84.030486111111117</v>
      </c>
      <c r="F18" s="182">
        <v>1244000</v>
      </c>
      <c r="G18" s="168">
        <v>1164478</v>
      </c>
      <c r="H18" s="169">
        <f t="shared" si="6"/>
        <v>93.607556270096453</v>
      </c>
      <c r="I18" s="168">
        <v>1158537</v>
      </c>
      <c r="J18" s="169">
        <f t="shared" si="7"/>
        <v>93.129983922829581</v>
      </c>
      <c r="K18" s="168">
        <v>1183260</v>
      </c>
      <c r="L18" s="169">
        <f t="shared" si="8"/>
        <v>95.117363344051441</v>
      </c>
      <c r="M18" s="168">
        <v>1125872</v>
      </c>
      <c r="N18" s="169">
        <f t="shared" si="9"/>
        <v>90.504180064308684</v>
      </c>
    </row>
    <row r="19" spans="1:14" x14ac:dyDescent="0.25">
      <c r="A19" s="181">
        <v>13</v>
      </c>
      <c r="B19" s="189" t="s">
        <v>19</v>
      </c>
      <c r="C19" s="190">
        <v>629000</v>
      </c>
      <c r="D19" s="168">
        <v>566628</v>
      </c>
      <c r="E19" s="169">
        <f t="shared" si="5"/>
        <v>90.083942766295706</v>
      </c>
      <c r="F19" s="182">
        <v>541000</v>
      </c>
      <c r="G19" s="168">
        <v>574865</v>
      </c>
      <c r="H19" s="169">
        <f t="shared" si="6"/>
        <v>106.25970425138631</v>
      </c>
      <c r="I19" s="168">
        <v>571999</v>
      </c>
      <c r="J19" s="169">
        <f t="shared" si="7"/>
        <v>105.72994454713493</v>
      </c>
      <c r="K19" s="168">
        <v>599396</v>
      </c>
      <c r="L19" s="169">
        <f t="shared" si="8"/>
        <v>110.79408502772642</v>
      </c>
      <c r="M19" s="168">
        <v>565094</v>
      </c>
      <c r="N19" s="169">
        <f t="shared" si="9"/>
        <v>104.4536044362292</v>
      </c>
    </row>
    <row r="20" spans="1:14" x14ac:dyDescent="0.25">
      <c r="A20" s="181">
        <v>14</v>
      </c>
      <c r="B20" s="189" t="s">
        <v>20</v>
      </c>
      <c r="C20" s="190">
        <v>131000</v>
      </c>
      <c r="D20" s="168">
        <v>128807</v>
      </c>
      <c r="E20" s="169">
        <f t="shared" si="5"/>
        <v>98.325954198473283</v>
      </c>
      <c r="F20" s="182">
        <v>114000</v>
      </c>
      <c r="G20" s="168">
        <v>127350</v>
      </c>
      <c r="H20" s="169">
        <f t="shared" si="6"/>
        <v>111.71052631578948</v>
      </c>
      <c r="I20" s="168">
        <v>127358</v>
      </c>
      <c r="J20" s="169">
        <f t="shared" si="7"/>
        <v>111.71754385964911</v>
      </c>
      <c r="K20" s="168">
        <v>131262</v>
      </c>
      <c r="L20" s="169">
        <f t="shared" si="8"/>
        <v>115.14210526315789</v>
      </c>
      <c r="M20" s="168">
        <v>123899</v>
      </c>
      <c r="N20" s="169">
        <f t="shared" si="9"/>
        <v>108.68333333333334</v>
      </c>
    </row>
    <row r="21" spans="1:14" x14ac:dyDescent="0.25">
      <c r="A21" s="181">
        <v>15</v>
      </c>
      <c r="B21" s="189" t="s">
        <v>21</v>
      </c>
      <c r="C21" s="190">
        <v>238000</v>
      </c>
      <c r="D21" s="168">
        <v>194076</v>
      </c>
      <c r="E21" s="169">
        <f t="shared" si="5"/>
        <v>81.544537815126048</v>
      </c>
      <c r="F21" s="182">
        <v>205000</v>
      </c>
      <c r="G21" s="168">
        <v>247944</v>
      </c>
      <c r="H21" s="169">
        <f t="shared" si="6"/>
        <v>120.94829268292683</v>
      </c>
      <c r="I21" s="168">
        <v>247850</v>
      </c>
      <c r="J21" s="169">
        <f t="shared" si="7"/>
        <v>120.90243902439025</v>
      </c>
      <c r="K21" s="168">
        <v>231739</v>
      </c>
      <c r="L21" s="169">
        <f t="shared" si="8"/>
        <v>113.04341463414633</v>
      </c>
      <c r="M21" s="168">
        <v>251454</v>
      </c>
      <c r="N21" s="169">
        <f t="shared" si="9"/>
        <v>122.66048780487804</v>
      </c>
    </row>
    <row r="22" spans="1:14" x14ac:dyDescent="0.25">
      <c r="A22" s="181">
        <v>16</v>
      </c>
      <c r="B22" s="189" t="s">
        <v>22</v>
      </c>
      <c r="C22" s="190">
        <v>876000</v>
      </c>
      <c r="D22" s="168">
        <v>531429</v>
      </c>
      <c r="E22" s="169">
        <f t="shared" si="5"/>
        <v>60.665410958904111</v>
      </c>
      <c r="F22" s="182">
        <v>759000</v>
      </c>
      <c r="G22" s="168">
        <v>685534</v>
      </c>
      <c r="H22" s="169">
        <f t="shared" si="6"/>
        <v>90.320685111989462</v>
      </c>
      <c r="I22" s="168">
        <v>685488</v>
      </c>
      <c r="J22" s="169">
        <f t="shared" si="7"/>
        <v>90.314624505928847</v>
      </c>
      <c r="K22" s="168">
        <v>675690</v>
      </c>
      <c r="L22" s="169">
        <f t="shared" si="8"/>
        <v>89.023715415019765</v>
      </c>
      <c r="M22" s="168">
        <v>641519</v>
      </c>
      <c r="N22" s="169">
        <f t="shared" si="9"/>
        <v>84.521607378129119</v>
      </c>
    </row>
    <row r="23" spans="1:14" x14ac:dyDescent="0.25">
      <c r="A23" s="181">
        <v>17</v>
      </c>
      <c r="B23" s="189" t="s">
        <v>23</v>
      </c>
      <c r="C23" s="190">
        <v>1275000</v>
      </c>
      <c r="D23" s="168">
        <v>1152762</v>
      </c>
      <c r="E23" s="169">
        <f t="shared" si="5"/>
        <v>90.412705882352938</v>
      </c>
      <c r="F23" s="182">
        <v>1107000</v>
      </c>
      <c r="G23" s="168">
        <v>1032024</v>
      </c>
      <c r="H23" s="169">
        <f t="shared" si="6"/>
        <v>93.227100271002712</v>
      </c>
      <c r="I23" s="168">
        <v>1125957</v>
      </c>
      <c r="J23" s="169">
        <f t="shared" si="7"/>
        <v>101.71246612466125</v>
      </c>
      <c r="K23" s="168">
        <v>1057304</v>
      </c>
      <c r="L23" s="169">
        <f t="shared" si="8"/>
        <v>95.51074977416441</v>
      </c>
      <c r="M23" s="168">
        <v>976021</v>
      </c>
      <c r="N23" s="169">
        <f t="shared" si="9"/>
        <v>88.168112014453484</v>
      </c>
    </row>
    <row r="24" spans="1:14" x14ac:dyDescent="0.25">
      <c r="A24" s="181">
        <v>18</v>
      </c>
      <c r="B24" s="189" t="s">
        <v>24</v>
      </c>
      <c r="C24" s="190">
        <v>550000</v>
      </c>
      <c r="D24" s="168">
        <v>510281</v>
      </c>
      <c r="E24" s="169">
        <f t="shared" si="5"/>
        <v>92.778363636363636</v>
      </c>
      <c r="F24" s="182">
        <v>494000</v>
      </c>
      <c r="G24" s="168">
        <v>535871</v>
      </c>
      <c r="H24" s="169">
        <f t="shared" si="6"/>
        <v>108.47591093117408</v>
      </c>
      <c r="I24" s="168">
        <v>536963</v>
      </c>
      <c r="J24" s="169">
        <f t="shared" si="7"/>
        <v>108.69696356275304</v>
      </c>
      <c r="K24" s="168">
        <v>522419</v>
      </c>
      <c r="L24" s="169">
        <f t="shared" si="8"/>
        <v>105.75283400809717</v>
      </c>
      <c r="M24" s="168">
        <v>508182</v>
      </c>
      <c r="N24" s="169">
        <f t="shared" si="9"/>
        <v>102.87085020242914</v>
      </c>
    </row>
    <row r="25" spans="1:14" x14ac:dyDescent="0.25">
      <c r="A25" s="181">
        <v>19</v>
      </c>
      <c r="B25" s="189" t="s">
        <v>25</v>
      </c>
      <c r="C25" s="190">
        <v>1000</v>
      </c>
      <c r="D25" s="172">
        <v>851</v>
      </c>
      <c r="E25" s="169">
        <f t="shared" si="5"/>
        <v>85.1</v>
      </c>
      <c r="F25" s="182">
        <v>1000</v>
      </c>
      <c r="G25" s="172">
        <v>956</v>
      </c>
      <c r="H25" s="169">
        <f t="shared" si="6"/>
        <v>95.6</v>
      </c>
      <c r="I25" s="172">
        <v>963</v>
      </c>
      <c r="J25" s="169">
        <f t="shared" si="7"/>
        <v>96.3</v>
      </c>
      <c r="K25" s="172">
        <v>620</v>
      </c>
      <c r="L25" s="169">
        <f t="shared" si="8"/>
        <v>62</v>
      </c>
      <c r="M25" s="168">
        <v>1009</v>
      </c>
      <c r="N25" s="169">
        <f t="shared" si="9"/>
        <v>100.89999999999999</v>
      </c>
    </row>
    <row r="26" spans="1:14" x14ac:dyDescent="0.25">
      <c r="A26" s="181">
        <v>20</v>
      </c>
      <c r="B26" s="189" t="s">
        <v>26</v>
      </c>
      <c r="C26" s="190">
        <v>2174000</v>
      </c>
      <c r="D26" s="168">
        <v>1710211</v>
      </c>
      <c r="E26" s="169">
        <f t="shared" si="5"/>
        <v>78.666559337626495</v>
      </c>
      <c r="F26" s="182">
        <v>1838000</v>
      </c>
      <c r="G26" s="168">
        <v>1695047</v>
      </c>
      <c r="H26" s="169">
        <f t="shared" si="6"/>
        <v>92.222361262241577</v>
      </c>
      <c r="I26" s="168">
        <v>1684256</v>
      </c>
      <c r="J26" s="169">
        <f t="shared" si="7"/>
        <v>91.635255712731237</v>
      </c>
      <c r="K26" s="168">
        <v>1646367</v>
      </c>
      <c r="L26" s="169">
        <f t="shared" si="8"/>
        <v>89.573830250272039</v>
      </c>
      <c r="M26" s="168">
        <v>1719386</v>
      </c>
      <c r="N26" s="169">
        <f t="shared" si="9"/>
        <v>93.546572361262236</v>
      </c>
    </row>
    <row r="27" spans="1:14" x14ac:dyDescent="0.25">
      <c r="A27" s="181">
        <v>21</v>
      </c>
      <c r="B27" s="189" t="s">
        <v>27</v>
      </c>
      <c r="C27" s="190">
        <v>2176000</v>
      </c>
      <c r="D27" s="168">
        <v>1777161</v>
      </c>
      <c r="E27" s="169">
        <f t="shared" si="5"/>
        <v>81.671001838235284</v>
      </c>
      <c r="F27" s="182">
        <v>1913000</v>
      </c>
      <c r="G27" s="168">
        <v>1959835</v>
      </c>
      <c r="H27" s="169">
        <f t="shared" si="6"/>
        <v>102.44824882383689</v>
      </c>
      <c r="I27" s="168">
        <v>1956016</v>
      </c>
      <c r="J27" s="169">
        <f t="shared" si="7"/>
        <v>102.24861474124411</v>
      </c>
      <c r="K27" s="168">
        <v>2104478</v>
      </c>
      <c r="L27" s="169">
        <f t="shared" si="8"/>
        <v>110.0093047569263</v>
      </c>
      <c r="M27" s="168">
        <v>1863685</v>
      </c>
      <c r="N27" s="169">
        <f t="shared" si="9"/>
        <v>97.422111866178767</v>
      </c>
    </row>
    <row r="28" spans="1:14" x14ac:dyDescent="0.25">
      <c r="A28" s="181">
        <v>22</v>
      </c>
      <c r="B28" s="189" t="s">
        <v>28</v>
      </c>
      <c r="C28" s="190">
        <v>42000</v>
      </c>
      <c r="D28" s="168">
        <v>35147</v>
      </c>
      <c r="E28" s="169">
        <f t="shared" si="5"/>
        <v>83.683333333333337</v>
      </c>
      <c r="F28" s="182">
        <v>37000</v>
      </c>
      <c r="G28" s="168">
        <v>45713</v>
      </c>
      <c r="H28" s="169">
        <f t="shared" si="6"/>
        <v>123.54864864864865</v>
      </c>
      <c r="I28" s="168">
        <v>45599</v>
      </c>
      <c r="J28" s="169">
        <f t="shared" si="7"/>
        <v>123.24054054054055</v>
      </c>
      <c r="K28" s="168">
        <v>50460</v>
      </c>
      <c r="L28" s="169">
        <f t="shared" si="8"/>
        <v>136.37837837837839</v>
      </c>
      <c r="M28" s="168">
        <v>41319</v>
      </c>
      <c r="N28" s="169">
        <f t="shared" si="9"/>
        <v>111.67297297297299</v>
      </c>
    </row>
    <row r="29" spans="1:14" x14ac:dyDescent="0.25">
      <c r="A29" s="181">
        <v>23</v>
      </c>
      <c r="B29" s="189" t="s">
        <v>29</v>
      </c>
      <c r="C29" s="190">
        <v>72000</v>
      </c>
      <c r="D29" s="168">
        <v>54033</v>
      </c>
      <c r="E29" s="169">
        <f t="shared" si="5"/>
        <v>75.045833333333334</v>
      </c>
      <c r="F29" s="182">
        <v>61000</v>
      </c>
      <c r="G29" s="168">
        <v>61899</v>
      </c>
      <c r="H29" s="169">
        <f t="shared" si="6"/>
        <v>101.47377049180328</v>
      </c>
      <c r="I29" s="168">
        <v>61604</v>
      </c>
      <c r="J29" s="169">
        <f t="shared" si="7"/>
        <v>100.99016393442623</v>
      </c>
      <c r="K29" s="168">
        <v>76241</v>
      </c>
      <c r="L29" s="169">
        <f t="shared" si="8"/>
        <v>124.98524590163936</v>
      </c>
      <c r="M29" s="168">
        <v>54405</v>
      </c>
      <c r="N29" s="169">
        <f t="shared" si="9"/>
        <v>89.188524590163937</v>
      </c>
    </row>
    <row r="30" spans="1:14" x14ac:dyDescent="0.25">
      <c r="A30" s="181">
        <v>24</v>
      </c>
      <c r="B30" s="189" t="s">
        <v>30</v>
      </c>
      <c r="C30" s="190">
        <v>20000</v>
      </c>
      <c r="D30" s="168">
        <v>22626</v>
      </c>
      <c r="E30" s="169">
        <f t="shared" si="5"/>
        <v>113.13</v>
      </c>
      <c r="F30" s="182">
        <v>17000</v>
      </c>
      <c r="G30" s="168">
        <v>23732</v>
      </c>
      <c r="H30" s="169">
        <f t="shared" si="6"/>
        <v>139.6</v>
      </c>
      <c r="I30" s="168">
        <v>23256</v>
      </c>
      <c r="J30" s="169">
        <f t="shared" si="7"/>
        <v>136.80000000000001</v>
      </c>
      <c r="K30" s="168">
        <v>23687</v>
      </c>
      <c r="L30" s="169">
        <f t="shared" si="8"/>
        <v>139.33529411764707</v>
      </c>
      <c r="M30" s="168">
        <v>21833</v>
      </c>
      <c r="N30" s="169">
        <f t="shared" si="9"/>
        <v>128.42941176470589</v>
      </c>
    </row>
    <row r="31" spans="1:14" x14ac:dyDescent="0.25">
      <c r="A31" s="181">
        <v>25</v>
      </c>
      <c r="B31" s="189" t="s">
        <v>31</v>
      </c>
      <c r="C31" s="190">
        <v>43000</v>
      </c>
      <c r="D31" s="168">
        <v>12798</v>
      </c>
      <c r="E31" s="169">
        <f t="shared" si="5"/>
        <v>29.762790697674419</v>
      </c>
      <c r="F31" s="182">
        <v>38000</v>
      </c>
      <c r="G31" s="168">
        <v>24882</v>
      </c>
      <c r="H31" s="169">
        <f t="shared" si="6"/>
        <v>65.478947368421046</v>
      </c>
      <c r="I31" s="168">
        <v>25359</v>
      </c>
      <c r="J31" s="169">
        <f t="shared" si="7"/>
        <v>66.734210526315792</v>
      </c>
      <c r="K31" s="168">
        <v>24299</v>
      </c>
      <c r="L31" s="169">
        <f t="shared" si="8"/>
        <v>63.944736842105264</v>
      </c>
      <c r="M31" s="168">
        <v>25107</v>
      </c>
      <c r="N31" s="169">
        <f t="shared" si="9"/>
        <v>66.071052631578951</v>
      </c>
    </row>
    <row r="32" spans="1:14" x14ac:dyDescent="0.25">
      <c r="A32" s="181">
        <v>26</v>
      </c>
      <c r="B32" s="189" t="s">
        <v>71</v>
      </c>
      <c r="C32" s="190">
        <v>947000</v>
      </c>
      <c r="D32" s="168">
        <v>845722</v>
      </c>
      <c r="E32" s="169">
        <f t="shared" si="5"/>
        <v>89.305385427666323</v>
      </c>
      <c r="F32" s="182">
        <v>802000</v>
      </c>
      <c r="G32" s="168">
        <v>806467</v>
      </c>
      <c r="H32" s="169">
        <f t="shared" si="6"/>
        <v>100.5569825436409</v>
      </c>
      <c r="I32" s="168">
        <v>792864</v>
      </c>
      <c r="J32" s="169">
        <f t="shared" si="7"/>
        <v>98.860847880299247</v>
      </c>
      <c r="K32" s="168">
        <v>784389</v>
      </c>
      <c r="L32" s="169">
        <f t="shared" si="8"/>
        <v>97.804114713216961</v>
      </c>
      <c r="M32" s="168">
        <v>788131</v>
      </c>
      <c r="N32" s="169">
        <f t="shared" si="9"/>
        <v>98.270698254364092</v>
      </c>
    </row>
    <row r="33" spans="1:14" x14ac:dyDescent="0.25">
      <c r="A33" s="181">
        <v>27</v>
      </c>
      <c r="B33" s="189" t="s">
        <v>33</v>
      </c>
      <c r="C33" s="190">
        <v>23000</v>
      </c>
      <c r="D33" s="168">
        <v>20117</v>
      </c>
      <c r="E33" s="169">
        <f t="shared" si="5"/>
        <v>87.46521739130435</v>
      </c>
      <c r="F33" s="182">
        <v>20000</v>
      </c>
      <c r="G33" s="168">
        <v>15367</v>
      </c>
      <c r="H33" s="169">
        <f t="shared" si="6"/>
        <v>76.834999999999994</v>
      </c>
      <c r="I33" s="168">
        <v>16716</v>
      </c>
      <c r="J33" s="169">
        <f t="shared" si="7"/>
        <v>83.58</v>
      </c>
      <c r="K33" s="168">
        <v>36179</v>
      </c>
      <c r="L33" s="169">
        <f t="shared" si="8"/>
        <v>180.89500000000001</v>
      </c>
      <c r="M33" s="168">
        <v>15368</v>
      </c>
      <c r="N33" s="169">
        <f t="shared" si="9"/>
        <v>76.84</v>
      </c>
    </row>
    <row r="34" spans="1:14" x14ac:dyDescent="0.25">
      <c r="A34" s="181">
        <v>28</v>
      </c>
      <c r="B34" s="189" t="s">
        <v>34</v>
      </c>
      <c r="C34" s="190">
        <v>518000</v>
      </c>
      <c r="D34" s="168">
        <v>427044</v>
      </c>
      <c r="E34" s="169">
        <f t="shared" si="5"/>
        <v>82.440926640926634</v>
      </c>
      <c r="F34" s="182">
        <v>452000</v>
      </c>
      <c r="G34" s="168">
        <v>451964</v>
      </c>
      <c r="H34" s="169">
        <f t="shared" si="6"/>
        <v>99.992035398230087</v>
      </c>
      <c r="I34" s="168">
        <v>452033</v>
      </c>
      <c r="J34" s="169">
        <f t="shared" si="7"/>
        <v>100.00730088495575</v>
      </c>
      <c r="K34" s="168">
        <v>462491</v>
      </c>
      <c r="L34" s="169">
        <f t="shared" si="8"/>
        <v>102.32101769911503</v>
      </c>
      <c r="M34" s="168">
        <v>430814</v>
      </c>
      <c r="N34" s="169">
        <f t="shared" si="9"/>
        <v>95.31283185840708</v>
      </c>
    </row>
    <row r="35" spans="1:14" x14ac:dyDescent="0.25">
      <c r="A35" s="181">
        <v>29</v>
      </c>
      <c r="B35" s="189" t="s">
        <v>35</v>
      </c>
      <c r="C35" s="190">
        <v>2006000</v>
      </c>
      <c r="D35" s="168">
        <v>1817647</v>
      </c>
      <c r="E35" s="169">
        <f t="shared" si="5"/>
        <v>90.610518444665999</v>
      </c>
      <c r="F35" s="182">
        <v>1709000</v>
      </c>
      <c r="G35" s="168">
        <v>1648413</v>
      </c>
      <c r="H35" s="169">
        <f t="shared" si="6"/>
        <v>96.454827384435333</v>
      </c>
      <c r="I35" s="168">
        <v>1642450</v>
      </c>
      <c r="J35" s="169">
        <f t="shared" si="7"/>
        <v>96.105909888823874</v>
      </c>
      <c r="K35" s="168">
        <v>1720718</v>
      </c>
      <c r="L35" s="169">
        <f t="shared" si="8"/>
        <v>100.68566413107081</v>
      </c>
      <c r="M35" s="168">
        <v>1609319</v>
      </c>
      <c r="N35" s="169">
        <f t="shared" si="9"/>
        <v>94.167290813341125</v>
      </c>
    </row>
    <row r="36" spans="1:14" x14ac:dyDescent="0.25">
      <c r="A36" s="181">
        <v>30</v>
      </c>
      <c r="B36" s="189" t="s">
        <v>36</v>
      </c>
      <c r="C36" s="190">
        <v>12000</v>
      </c>
      <c r="D36" s="168">
        <v>7260</v>
      </c>
      <c r="E36" s="169">
        <f t="shared" si="5"/>
        <v>60.5</v>
      </c>
      <c r="F36" s="182">
        <v>11000</v>
      </c>
      <c r="G36" s="168">
        <v>8811</v>
      </c>
      <c r="H36" s="169">
        <f t="shared" si="6"/>
        <v>80.100000000000009</v>
      </c>
      <c r="I36" s="168">
        <v>8105</v>
      </c>
      <c r="J36" s="169">
        <f t="shared" si="7"/>
        <v>73.681818181818187</v>
      </c>
      <c r="K36" s="168">
        <v>8045</v>
      </c>
      <c r="L36" s="169">
        <f t="shared" si="8"/>
        <v>73.136363636363626</v>
      </c>
      <c r="M36" s="168">
        <v>8590</v>
      </c>
      <c r="N36" s="169">
        <f t="shared" si="9"/>
        <v>78.090909090909093</v>
      </c>
    </row>
    <row r="37" spans="1:14" x14ac:dyDescent="0.25">
      <c r="A37" s="181">
        <v>31</v>
      </c>
      <c r="B37" s="189" t="s">
        <v>37</v>
      </c>
      <c r="C37" s="190">
        <v>1176000</v>
      </c>
      <c r="D37" s="168">
        <v>1156404</v>
      </c>
      <c r="E37" s="169">
        <f t="shared" si="5"/>
        <v>98.333673469387747</v>
      </c>
      <c r="F37" s="182">
        <v>1036000</v>
      </c>
      <c r="G37" s="168">
        <v>1097820</v>
      </c>
      <c r="H37" s="169">
        <f t="shared" si="6"/>
        <v>105.96718146718148</v>
      </c>
      <c r="I37" s="168">
        <v>1087746</v>
      </c>
      <c r="J37" s="169">
        <f t="shared" si="7"/>
        <v>104.99478764478765</v>
      </c>
      <c r="K37" s="168">
        <v>1091644</v>
      </c>
      <c r="L37" s="169">
        <f t="shared" si="8"/>
        <v>105.37104247104247</v>
      </c>
      <c r="M37" s="168">
        <v>1075399</v>
      </c>
      <c r="N37" s="169">
        <f t="shared" si="9"/>
        <v>103.80299227799227</v>
      </c>
    </row>
    <row r="38" spans="1:14" x14ac:dyDescent="0.25">
      <c r="A38" s="181">
        <v>32</v>
      </c>
      <c r="B38" s="189" t="s">
        <v>38</v>
      </c>
      <c r="C38" s="190">
        <v>61000</v>
      </c>
      <c r="D38" s="168">
        <v>44191</v>
      </c>
      <c r="E38" s="169">
        <f t="shared" si="5"/>
        <v>72.444262295081955</v>
      </c>
      <c r="F38" s="182">
        <v>53000</v>
      </c>
      <c r="G38" s="168">
        <v>46395</v>
      </c>
      <c r="H38" s="169">
        <f t="shared" si="6"/>
        <v>87.537735849056602</v>
      </c>
      <c r="I38" s="168">
        <v>45968</v>
      </c>
      <c r="J38" s="169">
        <f t="shared" si="7"/>
        <v>86.73207547169811</v>
      </c>
      <c r="K38" s="168">
        <v>51083</v>
      </c>
      <c r="L38" s="169">
        <f t="shared" si="8"/>
        <v>96.383018867924534</v>
      </c>
      <c r="M38" s="168">
        <v>43672</v>
      </c>
      <c r="N38" s="169">
        <f t="shared" si="9"/>
        <v>82.399999999999991</v>
      </c>
    </row>
    <row r="39" spans="1:14" x14ac:dyDescent="0.25">
      <c r="A39" s="181">
        <v>33</v>
      </c>
      <c r="B39" s="189" t="s">
        <v>39</v>
      </c>
      <c r="C39" s="190">
        <v>6269000</v>
      </c>
      <c r="D39" s="168">
        <v>5689521</v>
      </c>
      <c r="E39" s="169">
        <f t="shared" si="5"/>
        <v>90.756436433242939</v>
      </c>
      <c r="F39" s="182">
        <v>5317000</v>
      </c>
      <c r="G39" s="168">
        <v>5490843</v>
      </c>
      <c r="H39" s="169">
        <f t="shared" si="6"/>
        <v>103.26956930599962</v>
      </c>
      <c r="I39" s="168">
        <v>5544695</v>
      </c>
      <c r="J39" s="169">
        <f t="shared" si="7"/>
        <v>104.28239608801957</v>
      </c>
      <c r="K39" s="168">
        <v>5693227</v>
      </c>
      <c r="L39" s="169">
        <f t="shared" si="8"/>
        <v>107.07592627421478</v>
      </c>
      <c r="M39" s="168">
        <v>5330048</v>
      </c>
      <c r="N39" s="169">
        <f t="shared" si="9"/>
        <v>100.24540154222305</v>
      </c>
    </row>
    <row r="40" spans="1:14" x14ac:dyDescent="0.25">
      <c r="A40" s="181">
        <v>34</v>
      </c>
      <c r="B40" s="189" t="s">
        <v>40</v>
      </c>
      <c r="C40" s="190">
        <v>216000</v>
      </c>
      <c r="D40" s="168">
        <v>194789</v>
      </c>
      <c r="E40" s="169">
        <f t="shared" si="5"/>
        <v>90.180092592592601</v>
      </c>
      <c r="F40" s="182">
        <v>187000</v>
      </c>
      <c r="G40" s="168">
        <v>201066</v>
      </c>
      <c r="H40" s="169">
        <f t="shared" si="6"/>
        <v>107.52192513368983</v>
      </c>
      <c r="I40" s="168">
        <v>194584</v>
      </c>
      <c r="J40" s="169">
        <f t="shared" si="7"/>
        <v>104.05561497326204</v>
      </c>
      <c r="K40" s="168">
        <v>198703</v>
      </c>
      <c r="L40" s="169">
        <f t="shared" si="8"/>
        <v>106.25828877005348</v>
      </c>
      <c r="M40" s="168">
        <v>181577</v>
      </c>
      <c r="N40" s="169">
        <f t="shared" si="9"/>
        <v>97.1</v>
      </c>
    </row>
    <row r="41" spans="1:14" x14ac:dyDescent="0.25">
      <c r="A41" s="181">
        <v>35</v>
      </c>
      <c r="B41" s="189" t="s">
        <v>41</v>
      </c>
      <c r="C41" s="190">
        <v>1701000</v>
      </c>
      <c r="D41" s="168">
        <v>1502713</v>
      </c>
      <c r="E41" s="169">
        <f t="shared" si="5"/>
        <v>88.342915931804825</v>
      </c>
      <c r="F41" s="182">
        <v>1492000</v>
      </c>
      <c r="G41" s="168">
        <v>1678522</v>
      </c>
      <c r="H41" s="169">
        <f t="shared" si="6"/>
        <v>112.5014745308311</v>
      </c>
      <c r="I41" s="168">
        <v>1600142</v>
      </c>
      <c r="J41" s="169">
        <f t="shared" si="7"/>
        <v>107.2481233243968</v>
      </c>
      <c r="K41" s="168">
        <v>1719572</v>
      </c>
      <c r="L41" s="169">
        <f t="shared" si="8"/>
        <v>115.25281501340483</v>
      </c>
      <c r="M41" s="168">
        <v>1552782</v>
      </c>
      <c r="N41" s="169">
        <f t="shared" si="9"/>
        <v>104.07386058981234</v>
      </c>
    </row>
    <row r="42" spans="1:14" x14ac:dyDescent="0.25">
      <c r="A42" s="181"/>
      <c r="B42" s="189" t="s">
        <v>42</v>
      </c>
      <c r="C42" s="190" t="s">
        <v>15</v>
      </c>
      <c r="D42" s="168">
        <v>16740</v>
      </c>
      <c r="E42" s="169"/>
      <c r="F42" s="182" t="s">
        <v>15</v>
      </c>
      <c r="G42" s="168">
        <v>54319</v>
      </c>
      <c r="H42" s="169"/>
      <c r="I42" s="168">
        <v>55406</v>
      </c>
      <c r="J42" s="169"/>
      <c r="K42" s="168">
        <v>33485</v>
      </c>
      <c r="L42" s="169"/>
      <c r="M42" s="168">
        <v>28415</v>
      </c>
      <c r="N42" s="169"/>
    </row>
    <row r="43" spans="1:14" x14ac:dyDescent="0.25">
      <c r="A43" s="181"/>
      <c r="B43" s="189" t="s">
        <v>43</v>
      </c>
      <c r="C43" s="190" t="s">
        <v>15</v>
      </c>
      <c r="D43" s="168">
        <v>18660</v>
      </c>
      <c r="E43" s="169"/>
      <c r="F43" s="182" t="s">
        <v>15</v>
      </c>
      <c r="G43" s="168">
        <v>35344</v>
      </c>
      <c r="H43" s="169"/>
      <c r="I43" s="168">
        <v>21236</v>
      </c>
      <c r="J43" s="169"/>
      <c r="K43" s="168">
        <v>16290</v>
      </c>
      <c r="L43" s="169"/>
      <c r="M43" s="168">
        <v>15630</v>
      </c>
      <c r="N43" s="169"/>
    </row>
    <row r="44" spans="1:14" x14ac:dyDescent="0.25">
      <c r="A44" s="183"/>
      <c r="B44" s="191"/>
      <c r="C44" s="192"/>
      <c r="D44" s="193"/>
      <c r="E44" s="194"/>
      <c r="F44" s="193"/>
      <c r="G44" s="193"/>
      <c r="H44" s="173"/>
      <c r="I44" s="193"/>
      <c r="J44" s="173"/>
      <c r="K44" s="193"/>
      <c r="L44" s="173"/>
      <c r="M44" s="193" t="s">
        <v>72</v>
      </c>
      <c r="N44" s="173"/>
    </row>
    <row r="45" spans="1:14" ht="15.75" thickBot="1" x14ac:dyDescent="0.3">
      <c r="A45" s="256" t="s">
        <v>73</v>
      </c>
      <c r="B45" s="257"/>
      <c r="C45" s="184">
        <f>SUM(C7:C44)</f>
        <v>29270000</v>
      </c>
      <c r="D45" s="185">
        <f>SUM(D7:D44)</f>
        <v>24494885</v>
      </c>
      <c r="E45" s="151">
        <f>D45/C45*100</f>
        <v>83.685975401434916</v>
      </c>
      <c r="F45" s="185">
        <f>SUM(F7:F44)</f>
        <v>25186000</v>
      </c>
      <c r="G45" s="185">
        <f>SUM(G7:G44)</f>
        <v>24931420</v>
      </c>
      <c r="H45" s="153">
        <f>G45/F45*100</f>
        <v>98.989200349400463</v>
      </c>
      <c r="I45" s="185">
        <f>SUM(I7:I44)</f>
        <v>24815508</v>
      </c>
      <c r="J45" s="153">
        <f>I45/F45*100</f>
        <v>98.528976415468918</v>
      </c>
      <c r="K45" s="185">
        <f>SUM(K7:K44)</f>
        <v>25460689</v>
      </c>
      <c r="L45" s="153">
        <f>K45/F45*100</f>
        <v>101.09064162630033</v>
      </c>
      <c r="M45" s="185">
        <f>SUM(M7:M44)</f>
        <v>23882757</v>
      </c>
      <c r="N45" s="153">
        <f>M45/F45*100</f>
        <v>94.825526085920757</v>
      </c>
    </row>
    <row r="46" spans="1:14" x14ac:dyDescent="0.25">
      <c r="A46" s="102"/>
      <c r="B46" s="102"/>
      <c r="C46" s="186"/>
      <c r="D46" s="186"/>
      <c r="E46" s="160"/>
      <c r="F46" s="186"/>
      <c r="G46" s="186"/>
      <c r="H46" s="161"/>
      <c r="I46" s="186"/>
      <c r="J46" s="161"/>
      <c r="K46" s="186"/>
      <c r="L46" s="161"/>
      <c r="M46" s="186"/>
      <c r="N46" s="161"/>
    </row>
    <row r="47" spans="1:14" x14ac:dyDescent="0.25">
      <c r="A47" s="162" t="s">
        <v>74</v>
      </c>
      <c r="B47" s="102"/>
      <c r="C47" s="186"/>
      <c r="D47" s="186"/>
      <c r="E47" s="160"/>
      <c r="F47" s="186"/>
      <c r="G47" s="186"/>
      <c r="H47" s="161"/>
      <c r="I47" s="186"/>
      <c r="J47" s="161"/>
      <c r="K47" s="186"/>
      <c r="L47" s="161"/>
      <c r="M47" s="186"/>
      <c r="N47" s="161"/>
    </row>
    <row r="48" spans="1:14" x14ac:dyDescent="0.25">
      <c r="A48" s="163" t="s">
        <v>75</v>
      </c>
      <c r="B48" s="163"/>
      <c r="C48" s="187"/>
      <c r="D48" s="187"/>
      <c r="E48" s="164"/>
      <c r="F48" s="187"/>
      <c r="G48" s="187"/>
      <c r="H48" s="164"/>
      <c r="I48" s="187"/>
      <c r="J48" s="164"/>
      <c r="K48" s="187"/>
      <c r="L48" s="164"/>
      <c r="M48" s="187"/>
      <c r="N48" s="164"/>
    </row>
    <row r="49" spans="1:14" x14ac:dyDescent="0.25">
      <c r="A49" s="188" t="s">
        <v>76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</row>
  </sheetData>
  <mergeCells count="22">
    <mergeCell ref="K5:K6"/>
    <mergeCell ref="L5:L6"/>
    <mergeCell ref="M5:M6"/>
    <mergeCell ref="N5:N6"/>
    <mergeCell ref="A45:B45"/>
    <mergeCell ref="D5:D6"/>
    <mergeCell ref="A1:N1"/>
    <mergeCell ref="E2:I2"/>
    <mergeCell ref="E5:E6"/>
    <mergeCell ref="F5:F6"/>
    <mergeCell ref="G5:G6"/>
    <mergeCell ref="H5:H6"/>
    <mergeCell ref="I5:I6"/>
    <mergeCell ref="J5:J6"/>
    <mergeCell ref="A4:A6"/>
    <mergeCell ref="B4:B6"/>
    <mergeCell ref="C4:E4"/>
    <mergeCell ref="F4:H4"/>
    <mergeCell ref="I4:J4"/>
    <mergeCell ref="K4:L4"/>
    <mergeCell ref="M4:N4"/>
    <mergeCell ref="C5:C6"/>
  </mergeCells>
  <pageMargins left="0.7" right="0.7" top="0.75" bottom="0.75" header="0.3" footer="0.3"/>
  <pageSetup paperSize="9" scale="68" fitToWidth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A26" zoomScale="80" zoomScaleNormal="80" workbookViewId="0">
      <selection activeCell="I51" sqref="I51"/>
    </sheetView>
  </sheetViews>
  <sheetFormatPr defaultRowHeight="15" x14ac:dyDescent="0.25"/>
  <cols>
    <col min="1" max="1" width="6.28515625" customWidth="1"/>
    <col min="2" max="2" width="22.7109375" customWidth="1"/>
    <col min="3" max="3" width="14.28515625" customWidth="1"/>
    <col min="4" max="4" width="13.42578125" customWidth="1"/>
    <col min="5" max="5" width="8.7109375" customWidth="1"/>
    <col min="6" max="6" width="13" customWidth="1"/>
    <col min="7" max="7" width="12.28515625" customWidth="1"/>
    <col min="8" max="8" width="9.28515625" bestFit="1" customWidth="1"/>
    <col min="9" max="9" width="12.140625" customWidth="1"/>
    <col min="10" max="10" width="9.28515625" bestFit="1" customWidth="1"/>
    <col min="11" max="11" width="11.140625" customWidth="1"/>
    <col min="12" max="12" width="9.28515625" bestFit="1" customWidth="1"/>
    <col min="13" max="13" width="11.5703125" customWidth="1"/>
    <col min="14" max="14" width="9.28515625" bestFit="1" customWidth="1"/>
  </cols>
  <sheetData>
    <row r="1" spans="1:14" s="1" customFormat="1" x14ac:dyDescent="0.25">
      <c r="A1" s="223" t="s">
        <v>88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14" ht="18" customHeight="1" thickBot="1" x14ac:dyDescent="0.3">
      <c r="A2" s="103"/>
      <c r="B2" s="103"/>
      <c r="C2" s="103"/>
      <c r="D2" s="103"/>
      <c r="E2" s="223" t="s">
        <v>102</v>
      </c>
      <c r="F2" s="223"/>
      <c r="G2" s="223"/>
      <c r="H2" s="223"/>
      <c r="I2" s="223"/>
      <c r="J2" s="103"/>
      <c r="K2" s="103"/>
      <c r="L2" s="103"/>
      <c r="M2" s="103"/>
      <c r="N2" s="103"/>
    </row>
    <row r="3" spans="1:14" ht="15.75" thickBot="1" x14ac:dyDescent="0.3">
      <c r="A3" s="1"/>
      <c r="B3" s="1"/>
      <c r="C3" s="300" t="s">
        <v>105</v>
      </c>
      <c r="D3" s="301"/>
      <c r="E3" s="302"/>
      <c r="F3" s="303" t="s">
        <v>65</v>
      </c>
      <c r="G3" s="304"/>
      <c r="H3" s="305"/>
      <c r="I3" s="303" t="s">
        <v>66</v>
      </c>
      <c r="J3" s="305"/>
      <c r="K3" s="303" t="s">
        <v>51</v>
      </c>
      <c r="L3" s="305"/>
      <c r="M3" s="303" t="s">
        <v>54</v>
      </c>
      <c r="N3" s="305"/>
    </row>
    <row r="4" spans="1:14" ht="6.75" hidden="1" customHeight="1" x14ac:dyDescent="0.25">
      <c r="A4" s="260" t="s">
        <v>63</v>
      </c>
      <c r="B4" s="263" t="s">
        <v>64</v>
      </c>
      <c r="C4" s="266" t="s">
        <v>2</v>
      </c>
      <c r="D4" s="266"/>
      <c r="E4" s="266"/>
      <c r="F4" s="269" t="s">
        <v>65</v>
      </c>
      <c r="G4" s="269"/>
      <c r="H4" s="269"/>
      <c r="I4" s="266" t="s">
        <v>66</v>
      </c>
      <c r="J4" s="266"/>
      <c r="K4" s="266" t="s">
        <v>51</v>
      </c>
      <c r="L4" s="266"/>
      <c r="M4" s="266" t="s">
        <v>67</v>
      </c>
      <c r="N4" s="270"/>
    </row>
    <row r="5" spans="1:14" x14ac:dyDescent="0.25">
      <c r="A5" s="261"/>
      <c r="B5" s="264"/>
      <c r="C5" s="259" t="s">
        <v>68</v>
      </c>
      <c r="D5" s="259" t="s">
        <v>5</v>
      </c>
      <c r="E5" s="258" t="s">
        <v>69</v>
      </c>
      <c r="F5" s="259" t="s">
        <v>70</v>
      </c>
      <c r="G5" s="259" t="s">
        <v>5</v>
      </c>
      <c r="H5" s="258" t="s">
        <v>69</v>
      </c>
      <c r="I5" s="259" t="s">
        <v>5</v>
      </c>
      <c r="J5" s="258" t="s">
        <v>69</v>
      </c>
      <c r="K5" s="259" t="s">
        <v>5</v>
      </c>
      <c r="L5" s="258" t="s">
        <v>69</v>
      </c>
      <c r="M5" s="259" t="s">
        <v>5</v>
      </c>
      <c r="N5" s="267" t="s">
        <v>69</v>
      </c>
    </row>
    <row r="6" spans="1:14" x14ac:dyDescent="0.25">
      <c r="A6" s="262"/>
      <c r="B6" s="265"/>
      <c r="C6" s="242"/>
      <c r="D6" s="242"/>
      <c r="E6" s="244"/>
      <c r="F6" s="242"/>
      <c r="G6" s="242"/>
      <c r="H6" s="244"/>
      <c r="I6" s="242"/>
      <c r="J6" s="244"/>
      <c r="K6" s="242"/>
      <c r="L6" s="244"/>
      <c r="M6" s="242"/>
      <c r="N6" s="268"/>
    </row>
    <row r="7" spans="1:14" x14ac:dyDescent="0.25">
      <c r="A7" s="181">
        <v>1</v>
      </c>
      <c r="B7" s="189" t="s">
        <v>6</v>
      </c>
      <c r="C7" s="168">
        <v>9000</v>
      </c>
      <c r="D7" s="168">
        <v>4413</v>
      </c>
      <c r="E7" s="199">
        <v>49</v>
      </c>
      <c r="F7" s="168">
        <v>8000</v>
      </c>
      <c r="G7" s="168">
        <v>4732</v>
      </c>
      <c r="H7" s="199">
        <v>59.2</v>
      </c>
      <c r="I7" s="168">
        <v>4765</v>
      </c>
      <c r="J7" s="199">
        <v>59.6</v>
      </c>
      <c r="K7" s="168">
        <v>5164</v>
      </c>
      <c r="L7" s="199">
        <v>64.599999999999994</v>
      </c>
      <c r="M7" s="168">
        <v>5039</v>
      </c>
      <c r="N7" s="199">
        <v>63</v>
      </c>
    </row>
    <row r="8" spans="1:14" x14ac:dyDescent="0.25">
      <c r="A8" s="181">
        <v>2</v>
      </c>
      <c r="B8" s="189" t="s">
        <v>7</v>
      </c>
      <c r="C8" s="168">
        <v>1708000</v>
      </c>
      <c r="D8" s="168">
        <v>1641207</v>
      </c>
      <c r="E8" s="199">
        <v>96.1</v>
      </c>
      <c r="F8" s="168">
        <v>1472000</v>
      </c>
      <c r="G8" s="168">
        <v>1476573</v>
      </c>
      <c r="H8" s="199">
        <v>100.3</v>
      </c>
      <c r="I8" s="168">
        <v>1472844</v>
      </c>
      <c r="J8" s="199">
        <v>100.1</v>
      </c>
      <c r="K8" s="168">
        <v>1486717</v>
      </c>
      <c r="L8" s="199">
        <v>101</v>
      </c>
      <c r="M8" s="168">
        <v>1456038</v>
      </c>
      <c r="N8" s="199">
        <v>98.9</v>
      </c>
    </row>
    <row r="9" spans="1:14" ht="15" customHeight="1" x14ac:dyDescent="0.25">
      <c r="A9" s="181">
        <v>3</v>
      </c>
      <c r="B9" s="189" t="s">
        <v>8</v>
      </c>
      <c r="C9" s="168">
        <v>30000</v>
      </c>
      <c r="D9" s="168">
        <v>10474</v>
      </c>
      <c r="E9" s="199">
        <v>34.9</v>
      </c>
      <c r="F9" s="168">
        <v>26000</v>
      </c>
      <c r="G9" s="168">
        <v>15192</v>
      </c>
      <c r="H9" s="199">
        <v>58.4</v>
      </c>
      <c r="I9" s="168">
        <v>15232</v>
      </c>
      <c r="J9" s="199">
        <v>58.6</v>
      </c>
      <c r="K9" s="168">
        <v>19585</v>
      </c>
      <c r="L9" s="199">
        <v>75.3</v>
      </c>
      <c r="M9" s="168">
        <v>15352</v>
      </c>
      <c r="N9" s="199">
        <v>59</v>
      </c>
    </row>
    <row r="10" spans="1:14" x14ac:dyDescent="0.25">
      <c r="A10" s="181">
        <v>4</v>
      </c>
      <c r="B10" s="189" t="s">
        <v>9</v>
      </c>
      <c r="C10" s="168">
        <v>800000</v>
      </c>
      <c r="D10" s="168">
        <v>602063</v>
      </c>
      <c r="E10" s="199">
        <v>75.3</v>
      </c>
      <c r="F10" s="168">
        <v>680000</v>
      </c>
      <c r="G10" s="168">
        <v>602628</v>
      </c>
      <c r="H10" s="199">
        <v>88.6</v>
      </c>
      <c r="I10" s="168">
        <v>596945</v>
      </c>
      <c r="J10" s="199">
        <v>87.8</v>
      </c>
      <c r="K10" s="168">
        <v>661700</v>
      </c>
      <c r="L10" s="199">
        <v>97.3</v>
      </c>
      <c r="M10" s="168">
        <v>584844</v>
      </c>
      <c r="N10" s="199">
        <v>86</v>
      </c>
    </row>
    <row r="11" spans="1:14" x14ac:dyDescent="0.25">
      <c r="A11" s="181">
        <v>5</v>
      </c>
      <c r="B11" s="189" t="s">
        <v>10</v>
      </c>
      <c r="C11" s="168">
        <v>3090000</v>
      </c>
      <c r="D11" s="168">
        <v>1805786</v>
      </c>
      <c r="E11" s="199">
        <v>58.4</v>
      </c>
      <c r="F11" s="168">
        <v>2652000</v>
      </c>
      <c r="G11" s="168">
        <v>1927031</v>
      </c>
      <c r="H11" s="199">
        <v>72.7</v>
      </c>
      <c r="I11" s="168">
        <v>1831048</v>
      </c>
      <c r="J11" s="199">
        <v>69</v>
      </c>
      <c r="K11" s="168">
        <v>2247160</v>
      </c>
      <c r="L11" s="199">
        <v>84.7</v>
      </c>
      <c r="M11" s="168">
        <v>1926486</v>
      </c>
      <c r="N11" s="199">
        <v>72.599999999999994</v>
      </c>
    </row>
    <row r="12" spans="1:14" ht="14.25" customHeight="1" x14ac:dyDescent="0.25">
      <c r="A12" s="181">
        <v>6</v>
      </c>
      <c r="B12" s="189" t="s">
        <v>11</v>
      </c>
      <c r="C12" s="168">
        <v>25000</v>
      </c>
      <c r="D12" s="168">
        <v>18203</v>
      </c>
      <c r="E12" s="199">
        <v>72.8</v>
      </c>
      <c r="F12" s="168">
        <v>22000</v>
      </c>
      <c r="G12" s="168">
        <v>15541</v>
      </c>
      <c r="H12" s="199">
        <v>70.599999999999994</v>
      </c>
      <c r="I12" s="168">
        <v>15521</v>
      </c>
      <c r="J12" s="199">
        <v>70.599999999999994</v>
      </c>
      <c r="K12" s="168">
        <v>23852</v>
      </c>
      <c r="L12" s="199">
        <v>108.4</v>
      </c>
      <c r="M12" s="168">
        <v>16109</v>
      </c>
      <c r="N12" s="199">
        <v>73.2</v>
      </c>
    </row>
    <row r="13" spans="1:14" x14ac:dyDescent="0.25">
      <c r="A13" s="181">
        <v>7</v>
      </c>
      <c r="B13" s="189" t="s">
        <v>12</v>
      </c>
      <c r="C13" s="168">
        <v>693000</v>
      </c>
      <c r="D13" s="168">
        <v>589405</v>
      </c>
      <c r="E13" s="199">
        <v>85.1</v>
      </c>
      <c r="F13" s="168">
        <v>594000</v>
      </c>
      <c r="G13" s="168">
        <v>572676</v>
      </c>
      <c r="H13" s="199">
        <v>96.4</v>
      </c>
      <c r="I13" s="168">
        <v>570809</v>
      </c>
      <c r="J13" s="199">
        <v>96.1</v>
      </c>
      <c r="K13" s="168">
        <v>582074</v>
      </c>
      <c r="L13" s="199">
        <v>98</v>
      </c>
      <c r="M13" s="168">
        <v>557345</v>
      </c>
      <c r="N13" s="199">
        <v>93.8</v>
      </c>
    </row>
    <row r="14" spans="1:14" ht="15" customHeight="1" x14ac:dyDescent="0.25">
      <c r="A14" s="181">
        <v>8</v>
      </c>
      <c r="B14" s="189" t="s">
        <v>13</v>
      </c>
      <c r="C14" s="168">
        <v>10000</v>
      </c>
      <c r="D14" s="168">
        <v>8486</v>
      </c>
      <c r="E14" s="199">
        <v>84.9</v>
      </c>
      <c r="F14" s="168">
        <v>9000</v>
      </c>
      <c r="G14" s="168">
        <v>7095</v>
      </c>
      <c r="H14" s="199">
        <v>78.8</v>
      </c>
      <c r="I14" s="168">
        <v>7054</v>
      </c>
      <c r="J14" s="199">
        <v>78.400000000000006</v>
      </c>
      <c r="K14" s="168">
        <v>7670</v>
      </c>
      <c r="L14" s="199">
        <v>85.2</v>
      </c>
      <c r="M14" s="168">
        <v>6700</v>
      </c>
      <c r="N14" s="199">
        <v>74.400000000000006</v>
      </c>
    </row>
    <row r="15" spans="1:14" x14ac:dyDescent="0.25">
      <c r="A15" s="181">
        <v>9</v>
      </c>
      <c r="B15" s="189" t="s">
        <v>14</v>
      </c>
      <c r="C15" s="168">
        <v>6000</v>
      </c>
      <c r="D15" s="168">
        <v>1864</v>
      </c>
      <c r="E15" s="199">
        <v>31.1</v>
      </c>
      <c r="F15" s="168">
        <v>5000</v>
      </c>
      <c r="G15" s="168">
        <v>2799</v>
      </c>
      <c r="H15" s="199">
        <v>56</v>
      </c>
      <c r="I15" s="168">
        <v>2799</v>
      </c>
      <c r="J15" s="199">
        <v>56</v>
      </c>
      <c r="K15" s="168">
        <v>2715</v>
      </c>
      <c r="L15" s="199">
        <v>54.3</v>
      </c>
      <c r="M15" s="168">
        <v>3068</v>
      </c>
      <c r="N15" s="199">
        <v>61.4</v>
      </c>
    </row>
    <row r="16" spans="1:14" x14ac:dyDescent="0.25">
      <c r="A16" s="181">
        <v>10</v>
      </c>
      <c r="B16" s="189" t="s">
        <v>16</v>
      </c>
      <c r="C16" s="168">
        <v>369000</v>
      </c>
      <c r="D16" s="168">
        <v>196899</v>
      </c>
      <c r="E16" s="199">
        <v>53.4</v>
      </c>
      <c r="F16" s="168">
        <v>323000</v>
      </c>
      <c r="G16" s="168">
        <v>200887</v>
      </c>
      <c r="H16" s="199">
        <v>62.2</v>
      </c>
      <c r="I16" s="168">
        <v>203355</v>
      </c>
      <c r="J16" s="199">
        <v>63</v>
      </c>
      <c r="K16" s="168">
        <v>243748</v>
      </c>
      <c r="L16" s="199">
        <v>75.5</v>
      </c>
      <c r="M16" s="168">
        <v>198750</v>
      </c>
      <c r="N16" s="199">
        <v>61.5</v>
      </c>
    </row>
    <row r="17" spans="1:14" x14ac:dyDescent="0.25">
      <c r="A17" s="181">
        <v>11</v>
      </c>
      <c r="B17" s="189" t="s">
        <v>17</v>
      </c>
      <c r="C17" s="168">
        <v>26000</v>
      </c>
      <c r="D17" s="168">
        <v>21302</v>
      </c>
      <c r="E17" s="199">
        <v>81.900000000000006</v>
      </c>
      <c r="F17" s="168">
        <v>24000</v>
      </c>
      <c r="G17" s="168">
        <v>23008</v>
      </c>
      <c r="H17" s="199">
        <v>95.9</v>
      </c>
      <c r="I17" s="168">
        <v>22912</v>
      </c>
      <c r="J17" s="199">
        <v>95.5</v>
      </c>
      <c r="K17" s="168">
        <v>23965</v>
      </c>
      <c r="L17" s="199">
        <v>99.9</v>
      </c>
      <c r="M17" s="168">
        <v>22169</v>
      </c>
      <c r="N17" s="199">
        <v>92.4</v>
      </c>
    </row>
    <row r="18" spans="1:14" x14ac:dyDescent="0.25">
      <c r="A18" s="181">
        <v>12</v>
      </c>
      <c r="B18" s="189" t="s">
        <v>18</v>
      </c>
      <c r="C18" s="168">
        <v>1460000</v>
      </c>
      <c r="D18" s="168">
        <v>1237438</v>
      </c>
      <c r="E18" s="199">
        <v>84.8</v>
      </c>
      <c r="F18" s="168">
        <v>1261000</v>
      </c>
      <c r="G18" s="168">
        <v>1191082</v>
      </c>
      <c r="H18" s="199">
        <v>94.5</v>
      </c>
      <c r="I18" s="168">
        <v>1194093</v>
      </c>
      <c r="J18" s="199">
        <v>94.7</v>
      </c>
      <c r="K18" s="168">
        <v>1233132</v>
      </c>
      <c r="L18" s="199">
        <v>97.8</v>
      </c>
      <c r="M18" s="168">
        <v>1152288</v>
      </c>
      <c r="N18" s="199">
        <v>91.4</v>
      </c>
    </row>
    <row r="19" spans="1:14" x14ac:dyDescent="0.25">
      <c r="A19" s="181">
        <v>13</v>
      </c>
      <c r="B19" s="189" t="s">
        <v>19</v>
      </c>
      <c r="C19" s="168">
        <v>639000</v>
      </c>
      <c r="D19" s="168">
        <v>538320</v>
      </c>
      <c r="E19" s="199">
        <v>84.2</v>
      </c>
      <c r="F19" s="168">
        <v>550000</v>
      </c>
      <c r="G19" s="168">
        <v>538954</v>
      </c>
      <c r="H19" s="199">
        <v>98</v>
      </c>
      <c r="I19" s="168">
        <v>539990</v>
      </c>
      <c r="J19" s="199">
        <v>98.2</v>
      </c>
      <c r="K19" s="168">
        <v>572443</v>
      </c>
      <c r="L19" s="199">
        <v>104.1</v>
      </c>
      <c r="M19" s="168">
        <v>541273</v>
      </c>
      <c r="N19" s="199">
        <v>98.4</v>
      </c>
    </row>
    <row r="20" spans="1:14" x14ac:dyDescent="0.25">
      <c r="A20" s="181">
        <v>14</v>
      </c>
      <c r="B20" s="189" t="s">
        <v>20</v>
      </c>
      <c r="C20" s="168">
        <v>132000</v>
      </c>
      <c r="D20" s="168">
        <v>117241</v>
      </c>
      <c r="E20" s="199">
        <v>88.8</v>
      </c>
      <c r="F20" s="168">
        <v>115000</v>
      </c>
      <c r="G20" s="168">
        <v>121582</v>
      </c>
      <c r="H20" s="199">
        <v>105.7</v>
      </c>
      <c r="I20" s="168">
        <v>121330</v>
      </c>
      <c r="J20" s="199">
        <v>105.5</v>
      </c>
      <c r="K20" s="168">
        <v>128046</v>
      </c>
      <c r="L20" s="199">
        <v>111.3</v>
      </c>
      <c r="M20" s="168">
        <v>116789</v>
      </c>
      <c r="N20" s="199">
        <v>101.6</v>
      </c>
    </row>
    <row r="21" spans="1:14" x14ac:dyDescent="0.25">
      <c r="A21" s="181">
        <v>15</v>
      </c>
      <c r="B21" s="189" t="s">
        <v>21</v>
      </c>
      <c r="C21" s="168">
        <v>241000</v>
      </c>
      <c r="D21" s="168">
        <v>197126</v>
      </c>
      <c r="E21" s="199">
        <v>81.8</v>
      </c>
      <c r="F21" s="168">
        <v>208000</v>
      </c>
      <c r="G21" s="168">
        <v>220627</v>
      </c>
      <c r="H21" s="199">
        <v>106.1</v>
      </c>
      <c r="I21" s="168">
        <v>219060</v>
      </c>
      <c r="J21" s="199">
        <v>105.3</v>
      </c>
      <c r="K21" s="168">
        <v>230172</v>
      </c>
      <c r="L21" s="199">
        <v>110.7</v>
      </c>
      <c r="M21" s="168">
        <v>229878</v>
      </c>
      <c r="N21" s="199">
        <v>110.5</v>
      </c>
    </row>
    <row r="22" spans="1:14" x14ac:dyDescent="0.25">
      <c r="A22" s="181">
        <v>16</v>
      </c>
      <c r="B22" s="189" t="s">
        <v>22</v>
      </c>
      <c r="C22" s="168">
        <v>888000</v>
      </c>
      <c r="D22" s="168">
        <v>601596</v>
      </c>
      <c r="E22" s="199">
        <v>67.7</v>
      </c>
      <c r="F22" s="168">
        <v>770000</v>
      </c>
      <c r="G22" s="168">
        <v>685745</v>
      </c>
      <c r="H22" s="199">
        <v>89.1</v>
      </c>
      <c r="I22" s="168">
        <v>643904</v>
      </c>
      <c r="J22" s="199">
        <v>83.6</v>
      </c>
      <c r="K22" s="168">
        <v>748625</v>
      </c>
      <c r="L22" s="199">
        <v>97.2</v>
      </c>
      <c r="M22" s="168">
        <v>750447</v>
      </c>
      <c r="N22" s="199">
        <v>97.5</v>
      </c>
    </row>
    <row r="23" spans="1:14" x14ac:dyDescent="0.25">
      <c r="A23" s="181">
        <v>17</v>
      </c>
      <c r="B23" s="189" t="s">
        <v>23</v>
      </c>
      <c r="C23" s="168">
        <v>1289000</v>
      </c>
      <c r="D23" s="168">
        <v>1183952</v>
      </c>
      <c r="E23" s="199">
        <v>91.9</v>
      </c>
      <c r="F23" s="168">
        <v>1119000</v>
      </c>
      <c r="G23" s="168">
        <v>1101858</v>
      </c>
      <c r="H23" s="199">
        <v>98.5</v>
      </c>
      <c r="I23" s="168">
        <v>1096166</v>
      </c>
      <c r="J23" s="199">
        <v>98</v>
      </c>
      <c r="K23" s="168">
        <v>1119537</v>
      </c>
      <c r="L23" s="199">
        <v>100</v>
      </c>
      <c r="M23" s="168">
        <v>1041558</v>
      </c>
      <c r="N23" s="199">
        <v>93.1</v>
      </c>
    </row>
    <row r="24" spans="1:14" x14ac:dyDescent="0.25">
      <c r="A24" s="181">
        <v>18</v>
      </c>
      <c r="B24" s="189" t="s">
        <v>24</v>
      </c>
      <c r="C24" s="168">
        <v>553000</v>
      </c>
      <c r="D24" s="168">
        <v>462053</v>
      </c>
      <c r="E24" s="199">
        <v>83.6</v>
      </c>
      <c r="F24" s="168">
        <v>497000</v>
      </c>
      <c r="G24" s="168">
        <v>511202</v>
      </c>
      <c r="H24" s="199">
        <v>102.9</v>
      </c>
      <c r="I24" s="168">
        <v>509896</v>
      </c>
      <c r="J24" s="199">
        <v>102.6</v>
      </c>
      <c r="K24" s="168">
        <v>498161</v>
      </c>
      <c r="L24" s="199">
        <v>100.2</v>
      </c>
      <c r="M24" s="168">
        <v>487992</v>
      </c>
      <c r="N24" s="199">
        <v>98.2</v>
      </c>
    </row>
    <row r="25" spans="1:14" x14ac:dyDescent="0.25">
      <c r="A25" s="181">
        <v>19</v>
      </c>
      <c r="B25" s="189" t="s">
        <v>25</v>
      </c>
      <c r="C25" s="168">
        <v>1000</v>
      </c>
      <c r="D25" s="168">
        <v>1121</v>
      </c>
      <c r="E25" s="199">
        <v>112.1</v>
      </c>
      <c r="F25" s="168">
        <v>1000</v>
      </c>
      <c r="G25" s="172">
        <v>678</v>
      </c>
      <c r="H25" s="199">
        <v>67.8</v>
      </c>
      <c r="I25" s="172">
        <v>754</v>
      </c>
      <c r="J25" s="199">
        <v>75.400000000000006</v>
      </c>
      <c r="K25" s="172">
        <v>583</v>
      </c>
      <c r="L25" s="199">
        <v>58.3</v>
      </c>
      <c r="M25" s="172">
        <v>751</v>
      </c>
      <c r="N25" s="199">
        <v>75.099999999999994</v>
      </c>
    </row>
    <row r="26" spans="1:14" x14ac:dyDescent="0.25">
      <c r="A26" s="181">
        <v>20</v>
      </c>
      <c r="B26" s="189" t="s">
        <v>26</v>
      </c>
      <c r="C26" s="168">
        <v>2209000</v>
      </c>
      <c r="D26" s="168">
        <v>1700295</v>
      </c>
      <c r="E26" s="199">
        <v>77</v>
      </c>
      <c r="F26" s="168">
        <v>1867000</v>
      </c>
      <c r="G26" s="168">
        <v>1638284</v>
      </c>
      <c r="H26" s="199">
        <v>87.7</v>
      </c>
      <c r="I26" s="168">
        <v>1641075</v>
      </c>
      <c r="J26" s="199">
        <v>87.9</v>
      </c>
      <c r="K26" s="168">
        <v>1611489</v>
      </c>
      <c r="L26" s="199">
        <v>86.3</v>
      </c>
      <c r="M26" s="168">
        <v>1626036</v>
      </c>
      <c r="N26" s="199">
        <v>87.1</v>
      </c>
    </row>
    <row r="27" spans="1:14" x14ac:dyDescent="0.25">
      <c r="A27" s="181">
        <v>21</v>
      </c>
      <c r="B27" s="189" t="s">
        <v>27</v>
      </c>
      <c r="C27" s="168">
        <v>2207000</v>
      </c>
      <c r="D27" s="168">
        <v>2104478</v>
      </c>
      <c r="E27" s="199">
        <v>95.4</v>
      </c>
      <c r="F27" s="168">
        <v>1940000</v>
      </c>
      <c r="G27" s="168">
        <v>1914354</v>
      </c>
      <c r="H27" s="199">
        <v>98.7</v>
      </c>
      <c r="I27" s="168">
        <v>1920059</v>
      </c>
      <c r="J27" s="199">
        <v>99</v>
      </c>
      <c r="K27" s="168">
        <v>1985721</v>
      </c>
      <c r="L27" s="199">
        <v>102.4</v>
      </c>
      <c r="M27" s="168">
        <v>1846408</v>
      </c>
      <c r="N27" s="199">
        <v>95.2</v>
      </c>
    </row>
    <row r="28" spans="1:14" x14ac:dyDescent="0.25">
      <c r="A28" s="181">
        <v>22</v>
      </c>
      <c r="B28" s="189" t="s">
        <v>28</v>
      </c>
      <c r="C28" s="168">
        <v>43000</v>
      </c>
      <c r="D28" s="168">
        <v>34884</v>
      </c>
      <c r="E28" s="199">
        <v>81.099999999999994</v>
      </c>
      <c r="F28" s="168">
        <v>38000</v>
      </c>
      <c r="G28" s="168">
        <v>45154</v>
      </c>
      <c r="H28" s="199">
        <v>118.8</v>
      </c>
      <c r="I28" s="168">
        <v>44881</v>
      </c>
      <c r="J28" s="199">
        <v>118.1</v>
      </c>
      <c r="K28" s="168">
        <v>52026</v>
      </c>
      <c r="L28" s="199">
        <v>136.9</v>
      </c>
      <c r="M28" s="168">
        <v>42035</v>
      </c>
      <c r="N28" s="199">
        <v>110.6</v>
      </c>
    </row>
    <row r="29" spans="1:14" x14ac:dyDescent="0.25">
      <c r="A29" s="181">
        <v>23</v>
      </c>
      <c r="B29" s="189" t="s">
        <v>29</v>
      </c>
      <c r="C29" s="168">
        <v>73000</v>
      </c>
      <c r="D29" s="168">
        <v>58103</v>
      </c>
      <c r="E29" s="199">
        <v>79.599999999999994</v>
      </c>
      <c r="F29" s="168">
        <v>62000</v>
      </c>
      <c r="G29" s="168">
        <v>67272</v>
      </c>
      <c r="H29" s="199">
        <v>108.5</v>
      </c>
      <c r="I29" s="168">
        <v>67112</v>
      </c>
      <c r="J29" s="199">
        <v>108.2</v>
      </c>
      <c r="K29" s="168">
        <v>79822</v>
      </c>
      <c r="L29" s="199">
        <v>128.69999999999999</v>
      </c>
      <c r="M29" s="168">
        <v>63191</v>
      </c>
      <c r="N29" s="199">
        <v>101.9</v>
      </c>
    </row>
    <row r="30" spans="1:14" x14ac:dyDescent="0.25">
      <c r="A30" s="181">
        <v>24</v>
      </c>
      <c r="B30" s="189" t="s">
        <v>30</v>
      </c>
      <c r="C30" s="168">
        <v>20000</v>
      </c>
      <c r="D30" s="168">
        <v>21358</v>
      </c>
      <c r="E30" s="199">
        <v>106.8</v>
      </c>
      <c r="F30" s="168">
        <v>17000</v>
      </c>
      <c r="G30" s="168">
        <v>22821</v>
      </c>
      <c r="H30" s="199">
        <v>134.19999999999999</v>
      </c>
      <c r="I30" s="168">
        <v>22751</v>
      </c>
      <c r="J30" s="199">
        <v>133.80000000000001</v>
      </c>
      <c r="K30" s="168">
        <v>22803</v>
      </c>
      <c r="L30" s="199">
        <v>134.1</v>
      </c>
      <c r="M30" s="168">
        <v>21817</v>
      </c>
      <c r="N30" s="199">
        <v>128.30000000000001</v>
      </c>
    </row>
    <row r="31" spans="1:14" x14ac:dyDescent="0.25">
      <c r="A31" s="181">
        <v>25</v>
      </c>
      <c r="B31" s="189" t="s">
        <v>31</v>
      </c>
      <c r="C31" s="168">
        <v>43000</v>
      </c>
      <c r="D31" s="168">
        <v>13362</v>
      </c>
      <c r="E31" s="199">
        <v>31.1</v>
      </c>
      <c r="F31" s="168">
        <v>38000</v>
      </c>
      <c r="G31" s="168">
        <v>20288</v>
      </c>
      <c r="H31" s="199">
        <v>53.4</v>
      </c>
      <c r="I31" s="168">
        <v>20601</v>
      </c>
      <c r="J31" s="199">
        <v>54.2</v>
      </c>
      <c r="K31" s="168">
        <v>21371</v>
      </c>
      <c r="L31" s="199">
        <v>56.2</v>
      </c>
      <c r="M31" s="168">
        <v>18754</v>
      </c>
      <c r="N31" s="199">
        <v>49.4</v>
      </c>
    </row>
    <row r="32" spans="1:14" x14ac:dyDescent="0.25">
      <c r="A32" s="181">
        <v>26</v>
      </c>
      <c r="B32" s="189" t="s">
        <v>71</v>
      </c>
      <c r="C32" s="168">
        <v>956000</v>
      </c>
      <c r="D32" s="168">
        <v>763883</v>
      </c>
      <c r="E32" s="199">
        <v>79.900000000000006</v>
      </c>
      <c r="F32" s="168">
        <v>809000</v>
      </c>
      <c r="G32" s="168">
        <v>713928</v>
      </c>
      <c r="H32" s="199">
        <v>88.2</v>
      </c>
      <c r="I32" s="168">
        <v>708442</v>
      </c>
      <c r="J32" s="199">
        <v>87.6</v>
      </c>
      <c r="K32" s="168">
        <v>749170</v>
      </c>
      <c r="L32" s="199">
        <v>92.6</v>
      </c>
      <c r="M32" s="168">
        <v>685645</v>
      </c>
      <c r="N32" s="199">
        <v>84.8</v>
      </c>
    </row>
    <row r="33" spans="1:14" x14ac:dyDescent="0.25">
      <c r="A33" s="181">
        <v>27</v>
      </c>
      <c r="B33" s="189" t="s">
        <v>33</v>
      </c>
      <c r="C33" s="168">
        <v>24000</v>
      </c>
      <c r="D33" s="168">
        <v>17530</v>
      </c>
      <c r="E33" s="199">
        <v>73</v>
      </c>
      <c r="F33" s="168">
        <v>21000</v>
      </c>
      <c r="G33" s="168">
        <v>16152</v>
      </c>
      <c r="H33" s="199">
        <v>76.900000000000006</v>
      </c>
      <c r="I33" s="168">
        <v>16608</v>
      </c>
      <c r="J33" s="199">
        <v>79.099999999999994</v>
      </c>
      <c r="K33" s="168">
        <v>37760</v>
      </c>
      <c r="L33" s="199">
        <v>179.8</v>
      </c>
      <c r="M33" s="168">
        <v>15165</v>
      </c>
      <c r="N33" s="199">
        <v>72.2</v>
      </c>
    </row>
    <row r="34" spans="1:14" x14ac:dyDescent="0.25">
      <c r="A34" s="181">
        <v>28</v>
      </c>
      <c r="B34" s="189" t="s">
        <v>34</v>
      </c>
      <c r="C34" s="168">
        <v>525000</v>
      </c>
      <c r="D34" s="168">
        <v>428380</v>
      </c>
      <c r="E34" s="199">
        <v>81.599999999999994</v>
      </c>
      <c r="F34" s="168">
        <v>457000</v>
      </c>
      <c r="G34" s="168">
        <v>439597</v>
      </c>
      <c r="H34" s="199">
        <v>96.2</v>
      </c>
      <c r="I34" s="168">
        <v>439050</v>
      </c>
      <c r="J34" s="199">
        <v>96.1</v>
      </c>
      <c r="K34" s="168">
        <v>468493</v>
      </c>
      <c r="L34" s="199">
        <v>102.5</v>
      </c>
      <c r="M34" s="168">
        <v>420364</v>
      </c>
      <c r="N34" s="199">
        <v>92</v>
      </c>
    </row>
    <row r="35" spans="1:14" x14ac:dyDescent="0.25">
      <c r="A35" s="181">
        <v>29</v>
      </c>
      <c r="B35" s="189" t="s">
        <v>35</v>
      </c>
      <c r="C35" s="168">
        <v>2039000</v>
      </c>
      <c r="D35" s="168">
        <v>1567333</v>
      </c>
      <c r="E35" s="199">
        <v>76.900000000000006</v>
      </c>
      <c r="F35" s="168">
        <v>1737000</v>
      </c>
      <c r="G35" s="168">
        <v>1541946</v>
      </c>
      <c r="H35" s="199">
        <v>88.8</v>
      </c>
      <c r="I35" s="168">
        <v>1537542</v>
      </c>
      <c r="J35" s="199">
        <v>88.5</v>
      </c>
      <c r="K35" s="168">
        <v>1369169</v>
      </c>
      <c r="L35" s="199">
        <v>78.8</v>
      </c>
      <c r="M35" s="168">
        <v>1489689</v>
      </c>
      <c r="N35" s="199">
        <v>85.8</v>
      </c>
    </row>
    <row r="36" spans="1:14" x14ac:dyDescent="0.25">
      <c r="A36" s="181">
        <v>30</v>
      </c>
      <c r="B36" s="189" t="s">
        <v>36</v>
      </c>
      <c r="C36" s="168">
        <v>12000</v>
      </c>
      <c r="D36" s="168">
        <v>8173</v>
      </c>
      <c r="E36" s="199">
        <v>68.099999999999994</v>
      </c>
      <c r="F36" s="168">
        <v>11000</v>
      </c>
      <c r="G36" s="168">
        <v>8921</v>
      </c>
      <c r="H36" s="199">
        <v>81.099999999999994</v>
      </c>
      <c r="I36" s="168">
        <v>9031</v>
      </c>
      <c r="J36" s="199">
        <v>82.1</v>
      </c>
      <c r="K36" s="168">
        <v>8899</v>
      </c>
      <c r="L36" s="199">
        <v>80.900000000000006</v>
      </c>
      <c r="M36" s="168">
        <v>8814</v>
      </c>
      <c r="N36" s="199">
        <v>80.099999999999994</v>
      </c>
    </row>
    <row r="37" spans="1:14" x14ac:dyDescent="0.25">
      <c r="A37" s="181">
        <v>31</v>
      </c>
      <c r="B37" s="189" t="s">
        <v>37</v>
      </c>
      <c r="C37" s="168">
        <v>1184000</v>
      </c>
      <c r="D37" s="168">
        <v>1188278</v>
      </c>
      <c r="E37" s="199">
        <v>100.4</v>
      </c>
      <c r="F37" s="168">
        <v>1043000</v>
      </c>
      <c r="G37" s="168">
        <v>1082280</v>
      </c>
      <c r="H37" s="199">
        <v>103.8</v>
      </c>
      <c r="I37" s="168">
        <v>1081313</v>
      </c>
      <c r="J37" s="199">
        <v>103.7</v>
      </c>
      <c r="K37" s="168">
        <v>1068748</v>
      </c>
      <c r="L37" s="199">
        <v>102.5</v>
      </c>
      <c r="M37" s="168">
        <v>1070692</v>
      </c>
      <c r="N37" s="199">
        <v>102.7</v>
      </c>
    </row>
    <row r="38" spans="1:14" x14ac:dyDescent="0.25">
      <c r="A38" s="181">
        <v>32</v>
      </c>
      <c r="B38" s="189" t="s">
        <v>38</v>
      </c>
      <c r="C38" s="168">
        <v>61000</v>
      </c>
      <c r="D38" s="168">
        <v>45441</v>
      </c>
      <c r="E38" s="199">
        <v>74.5</v>
      </c>
      <c r="F38" s="168">
        <v>53000</v>
      </c>
      <c r="G38" s="168">
        <v>50363</v>
      </c>
      <c r="H38" s="199">
        <v>95</v>
      </c>
      <c r="I38" s="168">
        <v>50074</v>
      </c>
      <c r="J38" s="199">
        <v>94.5</v>
      </c>
      <c r="K38" s="168">
        <v>55402</v>
      </c>
      <c r="L38" s="199">
        <v>104.5</v>
      </c>
      <c r="M38" s="168">
        <v>48710</v>
      </c>
      <c r="N38" s="199">
        <v>91.9</v>
      </c>
    </row>
    <row r="39" spans="1:14" x14ac:dyDescent="0.25">
      <c r="A39" s="181">
        <v>33</v>
      </c>
      <c r="B39" s="189" t="s">
        <v>39</v>
      </c>
      <c r="C39" s="168">
        <v>6381000</v>
      </c>
      <c r="D39" s="168">
        <v>5024642</v>
      </c>
      <c r="E39" s="199">
        <v>78.7</v>
      </c>
      <c r="F39" s="168">
        <v>5412000</v>
      </c>
      <c r="G39" s="168">
        <v>4754865</v>
      </c>
      <c r="H39" s="199">
        <v>87.9</v>
      </c>
      <c r="I39" s="168">
        <v>4730130</v>
      </c>
      <c r="J39" s="199">
        <v>87.4</v>
      </c>
      <c r="K39" s="168">
        <v>5118392</v>
      </c>
      <c r="L39" s="199">
        <v>94.6</v>
      </c>
      <c r="M39" s="168">
        <v>4495592</v>
      </c>
      <c r="N39" s="199">
        <v>83.1</v>
      </c>
    </row>
    <row r="40" spans="1:14" x14ac:dyDescent="0.25">
      <c r="A40" s="181">
        <v>34</v>
      </c>
      <c r="B40" s="189" t="s">
        <v>40</v>
      </c>
      <c r="C40" s="168">
        <v>219000</v>
      </c>
      <c r="D40" s="168">
        <v>179278</v>
      </c>
      <c r="E40" s="199">
        <v>81.900000000000006</v>
      </c>
      <c r="F40" s="168">
        <v>190000</v>
      </c>
      <c r="G40" s="168">
        <v>182047</v>
      </c>
      <c r="H40" s="199">
        <v>95.8</v>
      </c>
      <c r="I40" s="168">
        <v>176023</v>
      </c>
      <c r="J40" s="199">
        <v>92.6</v>
      </c>
      <c r="K40" s="168">
        <v>187416</v>
      </c>
      <c r="L40" s="199">
        <v>98.6</v>
      </c>
      <c r="M40" s="168">
        <v>172996</v>
      </c>
      <c r="N40" s="199">
        <v>91.1</v>
      </c>
    </row>
    <row r="41" spans="1:14" x14ac:dyDescent="0.25">
      <c r="A41" s="181">
        <v>35</v>
      </c>
      <c r="B41" s="189" t="s">
        <v>41</v>
      </c>
      <c r="C41" s="168">
        <v>1716000</v>
      </c>
      <c r="D41" s="168">
        <v>1526529</v>
      </c>
      <c r="E41" s="199">
        <v>89</v>
      </c>
      <c r="F41" s="168">
        <v>1505000</v>
      </c>
      <c r="G41" s="168">
        <v>1468044</v>
      </c>
      <c r="H41" s="199">
        <v>97.5</v>
      </c>
      <c r="I41" s="168">
        <v>1462452</v>
      </c>
      <c r="J41" s="199">
        <v>97.2</v>
      </c>
      <c r="K41" s="168">
        <v>1654042</v>
      </c>
      <c r="L41" s="199">
        <v>109.9</v>
      </c>
      <c r="M41" s="168">
        <v>1423533</v>
      </c>
      <c r="N41" s="199">
        <v>94.6</v>
      </c>
    </row>
    <row r="42" spans="1:14" x14ac:dyDescent="0.25">
      <c r="A42" s="181"/>
      <c r="B42" s="189" t="s">
        <v>42</v>
      </c>
      <c r="C42" s="172" t="s">
        <v>15</v>
      </c>
      <c r="D42" s="168">
        <v>20940</v>
      </c>
      <c r="E42" s="199" t="s">
        <v>15</v>
      </c>
      <c r="F42" s="172" t="s">
        <v>15</v>
      </c>
      <c r="G42" s="168">
        <v>43084</v>
      </c>
      <c r="H42" s="199" t="s">
        <v>15</v>
      </c>
      <c r="I42" s="168">
        <v>60443</v>
      </c>
      <c r="J42" s="199" t="s">
        <v>15</v>
      </c>
      <c r="K42" s="168">
        <v>33087</v>
      </c>
      <c r="L42" s="199" t="s">
        <v>15</v>
      </c>
      <c r="M42" s="168">
        <v>25894</v>
      </c>
      <c r="N42" s="199" t="s">
        <v>15</v>
      </c>
    </row>
    <row r="43" spans="1:14" x14ac:dyDescent="0.25">
      <c r="A43" s="181"/>
      <c r="B43" s="189" t="s">
        <v>43</v>
      </c>
      <c r="C43" s="172" t="s">
        <v>15</v>
      </c>
      <c r="D43" s="168">
        <v>7726</v>
      </c>
      <c r="E43" s="199" t="s">
        <v>15</v>
      </c>
      <c r="F43" s="172" t="s">
        <v>15</v>
      </c>
      <c r="G43" s="168">
        <v>21025</v>
      </c>
      <c r="H43" s="199" t="s">
        <v>15</v>
      </c>
      <c r="I43" s="168">
        <v>11685</v>
      </c>
      <c r="J43" s="199" t="s">
        <v>15</v>
      </c>
      <c r="K43" s="168">
        <v>7851</v>
      </c>
      <c r="L43" s="199" t="s">
        <v>15</v>
      </c>
      <c r="M43" s="168">
        <v>7364</v>
      </c>
      <c r="N43" s="199" t="s">
        <v>15</v>
      </c>
    </row>
    <row r="44" spans="1:14" x14ac:dyDescent="0.25">
      <c r="A44" s="200"/>
      <c r="B44" s="189"/>
      <c r="C44" s="201"/>
      <c r="D44" s="202"/>
      <c r="E44" s="203"/>
      <c r="F44" s="202"/>
      <c r="G44" s="202"/>
      <c r="H44" s="204"/>
      <c r="I44" s="205"/>
      <c r="J44" s="204"/>
      <c r="K44" s="205"/>
      <c r="L44" s="204"/>
      <c r="M44" s="205" t="s">
        <v>72</v>
      </c>
      <c r="N44" s="204"/>
    </row>
    <row r="45" spans="1:14" ht="15.75" thickBot="1" x14ac:dyDescent="0.3">
      <c r="A45" s="256" t="s">
        <v>73</v>
      </c>
      <c r="B45" s="257"/>
      <c r="C45" s="206">
        <f>SUM(C7:C44)</f>
        <v>29681000</v>
      </c>
      <c r="D45" s="206">
        <f>SUM(D7:D44)</f>
        <v>23949562</v>
      </c>
      <c r="E45" s="207">
        <f>D45/C45*100</f>
        <v>80.689875678043194</v>
      </c>
      <c r="F45" s="208">
        <f>SUM(F7:F44)</f>
        <v>25536000</v>
      </c>
      <c r="G45" s="208">
        <f>SUM(G7:G44)</f>
        <v>23250315</v>
      </c>
      <c r="H45" s="209">
        <f>G45/F45*100</f>
        <v>91.049165883458656</v>
      </c>
      <c r="I45" s="208">
        <f>SUM(I7:I44)</f>
        <v>23067749</v>
      </c>
      <c r="J45" s="209">
        <f>I45/F45*100</f>
        <v>90.334230106516287</v>
      </c>
      <c r="K45" s="208">
        <f>SUM(K7:K44)</f>
        <v>24366710</v>
      </c>
      <c r="L45" s="209">
        <f>K45/F45*100</f>
        <v>95.421013471177943</v>
      </c>
      <c r="M45" s="208">
        <f>SUM(M7:M44)</f>
        <v>22595575</v>
      </c>
      <c r="N45" s="209">
        <f>M45/F45*100</f>
        <v>88.485177788220554</v>
      </c>
    </row>
    <row r="46" spans="1:14" x14ac:dyDescent="0.25">
      <c r="A46" s="60"/>
      <c r="B46" s="60"/>
      <c r="C46" s="61"/>
      <c r="D46" s="61"/>
      <c r="E46" s="62"/>
      <c r="F46" s="61"/>
      <c r="G46" s="61"/>
      <c r="H46" s="63"/>
      <c r="I46" s="61"/>
      <c r="J46" s="63"/>
      <c r="K46" s="61"/>
      <c r="L46" s="63"/>
      <c r="M46" s="61"/>
      <c r="N46" s="63"/>
    </row>
    <row r="47" spans="1:14" x14ac:dyDescent="0.25">
      <c r="A47" s="64" t="s">
        <v>74</v>
      </c>
      <c r="B47" s="60"/>
      <c r="C47" s="61"/>
      <c r="D47" s="61"/>
      <c r="E47" s="62"/>
      <c r="F47" s="61"/>
      <c r="G47" s="61"/>
      <c r="H47" s="63"/>
      <c r="I47" s="61"/>
      <c r="J47" s="63"/>
      <c r="K47" s="61"/>
      <c r="L47" s="63"/>
      <c r="M47" s="61"/>
      <c r="N47" s="63"/>
    </row>
    <row r="48" spans="1:14" x14ac:dyDescent="0.25">
      <c r="A48" s="65" t="s">
        <v>75</v>
      </c>
      <c r="B48" s="66"/>
      <c r="C48" s="66"/>
      <c r="D48" s="66"/>
      <c r="E48" s="66"/>
      <c r="F48" s="61"/>
      <c r="G48" s="61"/>
      <c r="H48" s="63"/>
      <c r="I48" s="61"/>
      <c r="J48" s="63"/>
      <c r="K48" s="61"/>
      <c r="L48" s="63"/>
      <c r="M48" s="61"/>
      <c r="N48" s="63"/>
    </row>
    <row r="49" spans="1:14" x14ac:dyDescent="0.25">
      <c r="A49" s="67" t="s">
        <v>76</v>
      </c>
      <c r="B49" s="65"/>
      <c r="C49" s="65"/>
      <c r="D49" s="65"/>
      <c r="E49" s="68"/>
      <c r="F49" s="65"/>
      <c r="G49" s="65"/>
      <c r="H49" s="68"/>
      <c r="I49" s="65"/>
      <c r="J49" s="68"/>
      <c r="K49" s="65"/>
      <c r="L49" s="68"/>
      <c r="M49" s="65"/>
      <c r="N49" s="68"/>
    </row>
    <row r="50" spans="1:14" x14ac:dyDescent="0.25">
      <c r="A50" s="67" t="s">
        <v>106</v>
      </c>
    </row>
  </sheetData>
  <mergeCells count="27">
    <mergeCell ref="C3:E3"/>
    <mergeCell ref="M3:N3"/>
    <mergeCell ref="K3:L3"/>
    <mergeCell ref="I3:J3"/>
    <mergeCell ref="F3:H3"/>
    <mergeCell ref="M5:M6"/>
    <mergeCell ref="N5:N6"/>
    <mergeCell ref="A45:B45"/>
    <mergeCell ref="A1:N1"/>
    <mergeCell ref="E2:I2"/>
    <mergeCell ref="F4:H4"/>
    <mergeCell ref="I4:J4"/>
    <mergeCell ref="K4:L4"/>
    <mergeCell ref="K5:K6"/>
    <mergeCell ref="L5:L6"/>
    <mergeCell ref="M4:N4"/>
    <mergeCell ref="C5:C6"/>
    <mergeCell ref="D5:D6"/>
    <mergeCell ref="E5:E6"/>
    <mergeCell ref="F5:F6"/>
    <mergeCell ref="G5:G6"/>
    <mergeCell ref="H5:H6"/>
    <mergeCell ref="I5:I6"/>
    <mergeCell ref="J5:J6"/>
    <mergeCell ref="A4:A6"/>
    <mergeCell ref="B4:B6"/>
    <mergeCell ref="C4:E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zoomScale="80" zoomScaleNormal="80" workbookViewId="0">
      <selection activeCell="G56" sqref="G56"/>
    </sheetView>
  </sheetViews>
  <sheetFormatPr defaultRowHeight="15" x14ac:dyDescent="0.25"/>
  <cols>
    <col min="1" max="1" width="7" customWidth="1"/>
    <col min="2" max="2" width="18.28515625" customWidth="1"/>
    <col min="3" max="3" width="11.5703125" customWidth="1"/>
    <col min="4" max="4" width="12" customWidth="1"/>
    <col min="5" max="5" width="6" customWidth="1"/>
    <col min="6" max="6" width="11.85546875" customWidth="1"/>
    <col min="7" max="7" width="12.140625" customWidth="1"/>
    <col min="8" max="8" width="5.5703125" customWidth="1"/>
    <col min="9" max="9" width="13.140625" customWidth="1"/>
    <col min="10" max="10" width="9.28515625" bestFit="1" customWidth="1"/>
    <col min="11" max="11" width="11.140625" customWidth="1"/>
    <col min="12" max="12" width="6.28515625" customWidth="1"/>
    <col min="13" max="13" width="12.42578125" customWidth="1"/>
    <col min="14" max="14" width="7.42578125" customWidth="1"/>
  </cols>
  <sheetData>
    <row r="1" spans="1:17" ht="15.75" x14ac:dyDescent="0.25">
      <c r="A1" s="223" t="s">
        <v>88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82"/>
      <c r="P1" s="82"/>
      <c r="Q1" s="82"/>
    </row>
    <row r="2" spans="1:17" ht="15.75" x14ac:dyDescent="0.25">
      <c r="A2" s="103"/>
      <c r="B2" s="103"/>
      <c r="C2" s="103"/>
      <c r="D2" s="103"/>
      <c r="E2" s="223" t="s">
        <v>103</v>
      </c>
      <c r="F2" s="223"/>
      <c r="G2" s="223"/>
      <c r="H2" s="223"/>
      <c r="I2" s="223"/>
      <c r="J2" s="103"/>
      <c r="K2" s="103"/>
      <c r="L2" s="103"/>
      <c r="M2" s="103"/>
      <c r="N2" s="103"/>
      <c r="O2" s="82"/>
      <c r="P2" s="82"/>
      <c r="Q2" s="82"/>
    </row>
    <row r="3" spans="1:17" ht="16.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82"/>
      <c r="P3" s="82"/>
      <c r="Q3" s="82"/>
    </row>
    <row r="4" spans="1:17" x14ac:dyDescent="0.25">
      <c r="A4" s="287" t="s">
        <v>63</v>
      </c>
      <c r="B4" s="290" t="s">
        <v>64</v>
      </c>
      <c r="C4" s="275" t="s">
        <v>2</v>
      </c>
      <c r="D4" s="276"/>
      <c r="E4" s="276"/>
      <c r="F4" s="277" t="s">
        <v>65</v>
      </c>
      <c r="G4" s="277"/>
      <c r="H4" s="277"/>
      <c r="I4" s="276" t="s">
        <v>66</v>
      </c>
      <c r="J4" s="276"/>
      <c r="K4" s="276" t="s">
        <v>51</v>
      </c>
      <c r="L4" s="276"/>
      <c r="M4" s="276" t="s">
        <v>67</v>
      </c>
      <c r="N4" s="278"/>
    </row>
    <row r="5" spans="1:17" x14ac:dyDescent="0.25">
      <c r="A5" s="288"/>
      <c r="B5" s="291"/>
      <c r="C5" s="271" t="s">
        <v>68</v>
      </c>
      <c r="D5" s="283" t="s">
        <v>5</v>
      </c>
      <c r="E5" s="281" t="s">
        <v>69</v>
      </c>
      <c r="F5" s="283" t="s">
        <v>68</v>
      </c>
      <c r="G5" s="283" t="s">
        <v>5</v>
      </c>
      <c r="H5" s="281" t="s">
        <v>69</v>
      </c>
      <c r="I5" s="283" t="s">
        <v>5</v>
      </c>
      <c r="J5" s="281" t="s">
        <v>69</v>
      </c>
      <c r="K5" s="283" t="s">
        <v>5</v>
      </c>
      <c r="L5" s="281" t="s">
        <v>69</v>
      </c>
      <c r="M5" s="283" t="s">
        <v>5</v>
      </c>
      <c r="N5" s="273" t="s">
        <v>69</v>
      </c>
    </row>
    <row r="6" spans="1:17" ht="15.75" thickBot="1" x14ac:dyDescent="0.3">
      <c r="A6" s="289"/>
      <c r="B6" s="292"/>
      <c r="C6" s="272"/>
      <c r="D6" s="284"/>
      <c r="E6" s="282"/>
      <c r="F6" s="284"/>
      <c r="G6" s="284"/>
      <c r="H6" s="282"/>
      <c r="I6" s="284"/>
      <c r="J6" s="282"/>
      <c r="K6" s="284"/>
      <c r="L6" s="282"/>
      <c r="M6" s="284"/>
      <c r="N6" s="274"/>
    </row>
    <row r="7" spans="1:17" x14ac:dyDescent="0.25">
      <c r="A7" s="70">
        <v>1</v>
      </c>
      <c r="B7" s="71" t="s">
        <v>6</v>
      </c>
      <c r="C7" s="72">
        <v>7000</v>
      </c>
      <c r="D7" s="72">
        <v>4728</v>
      </c>
      <c r="E7" s="78">
        <v>67.5</v>
      </c>
      <c r="F7" s="72">
        <v>6000</v>
      </c>
      <c r="G7" s="72">
        <v>4988</v>
      </c>
      <c r="H7" s="78">
        <v>83.1</v>
      </c>
      <c r="I7" s="72">
        <v>4916</v>
      </c>
      <c r="J7" s="78">
        <v>81.900000000000006</v>
      </c>
      <c r="K7" s="72">
        <v>4998</v>
      </c>
      <c r="L7" s="78">
        <v>87.1</v>
      </c>
      <c r="M7" s="72">
        <v>5050</v>
      </c>
      <c r="N7" s="80">
        <v>86.2</v>
      </c>
    </row>
    <row r="8" spans="1:17" x14ac:dyDescent="0.25">
      <c r="A8" s="73">
        <v>2</v>
      </c>
      <c r="B8" s="57" t="s">
        <v>7</v>
      </c>
      <c r="C8" s="5">
        <v>1636000</v>
      </c>
      <c r="D8" s="5">
        <v>1617556</v>
      </c>
      <c r="E8" s="6">
        <v>98.8</v>
      </c>
      <c r="F8" s="5">
        <v>1423000</v>
      </c>
      <c r="G8" s="5">
        <v>1461167</v>
      </c>
      <c r="H8" s="6">
        <v>102.6</v>
      </c>
      <c r="I8" s="5">
        <v>1461052</v>
      </c>
      <c r="J8" s="6">
        <v>102.6</v>
      </c>
      <c r="K8" s="5">
        <v>1494643</v>
      </c>
      <c r="L8" s="6">
        <v>105</v>
      </c>
      <c r="M8" s="5">
        <v>1447135</v>
      </c>
      <c r="N8" s="81">
        <v>101.6</v>
      </c>
    </row>
    <row r="9" spans="1:17" x14ac:dyDescent="0.25">
      <c r="A9" s="73">
        <v>3</v>
      </c>
      <c r="B9" s="57" t="s">
        <v>8</v>
      </c>
      <c r="C9" s="5">
        <v>31000</v>
      </c>
      <c r="D9" s="5">
        <v>11090</v>
      </c>
      <c r="E9" s="6">
        <v>37.200000000000003</v>
      </c>
      <c r="F9" s="5">
        <v>27000</v>
      </c>
      <c r="G9" s="5">
        <v>13794</v>
      </c>
      <c r="H9" s="6">
        <v>52.7</v>
      </c>
      <c r="I9" s="5">
        <v>13693</v>
      </c>
      <c r="J9" s="6">
        <v>52.2</v>
      </c>
      <c r="K9" s="5">
        <v>16417</v>
      </c>
      <c r="L9" s="6">
        <v>62.5</v>
      </c>
      <c r="M9" s="5">
        <v>13907</v>
      </c>
      <c r="N9" s="81">
        <v>53.2</v>
      </c>
    </row>
    <row r="10" spans="1:17" x14ac:dyDescent="0.25">
      <c r="A10" s="73">
        <v>4</v>
      </c>
      <c r="B10" s="57" t="s">
        <v>9</v>
      </c>
      <c r="C10" s="5">
        <v>788000</v>
      </c>
      <c r="D10" s="5">
        <v>633637</v>
      </c>
      <c r="E10" s="6">
        <v>80.400000000000006</v>
      </c>
      <c r="F10" s="5">
        <v>677000</v>
      </c>
      <c r="G10" s="5">
        <v>626465</v>
      </c>
      <c r="H10" s="6">
        <v>92.4</v>
      </c>
      <c r="I10" s="5">
        <v>552722</v>
      </c>
      <c r="J10" s="6">
        <v>81.400000000000006</v>
      </c>
      <c r="K10" s="5">
        <v>607043</v>
      </c>
      <c r="L10" s="6">
        <v>89.5</v>
      </c>
      <c r="M10" s="5">
        <v>597149</v>
      </c>
      <c r="N10" s="81">
        <v>88.1</v>
      </c>
    </row>
    <row r="11" spans="1:17" x14ac:dyDescent="0.25">
      <c r="A11" s="73">
        <v>5</v>
      </c>
      <c r="B11" s="57" t="s">
        <v>10</v>
      </c>
      <c r="C11" s="5">
        <v>3193000</v>
      </c>
      <c r="D11" s="5">
        <v>2136147</v>
      </c>
      <c r="E11" s="6">
        <v>67.099999999999994</v>
      </c>
      <c r="F11" s="5">
        <v>2775000</v>
      </c>
      <c r="G11" s="5">
        <v>2070823</v>
      </c>
      <c r="H11" s="6">
        <v>74.8</v>
      </c>
      <c r="I11" s="5">
        <v>1635406</v>
      </c>
      <c r="J11" s="6">
        <v>59.1</v>
      </c>
      <c r="K11" s="5">
        <v>2356357</v>
      </c>
      <c r="L11" s="6">
        <v>85.2</v>
      </c>
      <c r="M11" s="5">
        <v>2277318</v>
      </c>
      <c r="N11" s="81">
        <v>82.3</v>
      </c>
    </row>
    <row r="12" spans="1:17" x14ac:dyDescent="0.25">
      <c r="A12" s="73">
        <v>6</v>
      </c>
      <c r="B12" s="57" t="s">
        <v>11</v>
      </c>
      <c r="C12" s="5">
        <v>18000</v>
      </c>
      <c r="D12" s="5">
        <v>18458</v>
      </c>
      <c r="E12" s="6">
        <v>102.5</v>
      </c>
      <c r="F12" s="5">
        <v>16000</v>
      </c>
      <c r="G12" s="5">
        <v>16197</v>
      </c>
      <c r="H12" s="6">
        <v>101.2</v>
      </c>
      <c r="I12" s="5">
        <v>16217</v>
      </c>
      <c r="J12" s="6">
        <v>101.4</v>
      </c>
      <c r="K12" s="5">
        <v>24459</v>
      </c>
      <c r="L12" s="6">
        <v>152.9</v>
      </c>
      <c r="M12" s="5">
        <v>15613</v>
      </c>
      <c r="N12" s="81">
        <v>97.6</v>
      </c>
    </row>
    <row r="13" spans="1:17" x14ac:dyDescent="0.25">
      <c r="A13" s="73">
        <v>7</v>
      </c>
      <c r="B13" s="57" t="s">
        <v>12</v>
      </c>
      <c r="C13" s="5">
        <v>704000</v>
      </c>
      <c r="D13" s="5">
        <v>540162</v>
      </c>
      <c r="E13" s="6">
        <v>77.2</v>
      </c>
      <c r="F13" s="5">
        <v>609000</v>
      </c>
      <c r="G13" s="5">
        <v>534565</v>
      </c>
      <c r="H13" s="6">
        <v>88</v>
      </c>
      <c r="I13" s="5">
        <v>524453</v>
      </c>
      <c r="J13" s="6">
        <v>86.3</v>
      </c>
      <c r="K13" s="5">
        <v>522142</v>
      </c>
      <c r="L13" s="6">
        <v>87.3</v>
      </c>
      <c r="M13" s="5">
        <v>526242</v>
      </c>
      <c r="N13" s="81">
        <v>86.5</v>
      </c>
    </row>
    <row r="14" spans="1:17" x14ac:dyDescent="0.25">
      <c r="A14" s="73">
        <v>8</v>
      </c>
      <c r="B14" s="57" t="s">
        <v>13</v>
      </c>
      <c r="C14" s="5">
        <v>10000</v>
      </c>
      <c r="D14" s="5">
        <v>7586</v>
      </c>
      <c r="E14" s="6">
        <v>75.8</v>
      </c>
      <c r="F14" s="5">
        <v>9000</v>
      </c>
      <c r="G14" s="5">
        <v>7108</v>
      </c>
      <c r="H14" s="6">
        <v>79</v>
      </c>
      <c r="I14" s="5">
        <v>7089</v>
      </c>
      <c r="J14" s="6">
        <v>78.8</v>
      </c>
      <c r="K14" s="5">
        <v>7171</v>
      </c>
      <c r="L14" s="6">
        <v>79.7</v>
      </c>
      <c r="M14" s="5">
        <v>6925</v>
      </c>
      <c r="N14" s="81">
        <v>77.3</v>
      </c>
    </row>
    <row r="15" spans="1:17" x14ac:dyDescent="0.25">
      <c r="A15" s="73">
        <v>9</v>
      </c>
      <c r="B15" s="57" t="s">
        <v>14</v>
      </c>
      <c r="C15" s="5">
        <v>6000</v>
      </c>
      <c r="D15" s="5">
        <v>2522</v>
      </c>
      <c r="E15" s="6">
        <v>42</v>
      </c>
      <c r="F15" s="5">
        <v>5000</v>
      </c>
      <c r="G15" s="5">
        <v>2887</v>
      </c>
      <c r="H15" s="6">
        <v>57.7</v>
      </c>
      <c r="I15" s="5">
        <v>2887</v>
      </c>
      <c r="J15" s="6">
        <v>57.7</v>
      </c>
      <c r="K15" s="5">
        <v>2967</v>
      </c>
      <c r="L15" s="6">
        <v>59.3</v>
      </c>
      <c r="M15" s="5">
        <v>3013</v>
      </c>
      <c r="N15" s="81">
        <v>60.3</v>
      </c>
    </row>
    <row r="16" spans="1:17" x14ac:dyDescent="0.25">
      <c r="A16" s="73">
        <v>10</v>
      </c>
      <c r="B16" s="57" t="s">
        <v>16</v>
      </c>
      <c r="C16" s="5">
        <v>328000</v>
      </c>
      <c r="D16" s="5">
        <v>215825</v>
      </c>
      <c r="E16" s="6">
        <v>84.6</v>
      </c>
      <c r="F16" s="5">
        <v>290000</v>
      </c>
      <c r="G16" s="5">
        <v>231268</v>
      </c>
      <c r="H16" s="6">
        <v>100.4</v>
      </c>
      <c r="I16" s="5">
        <v>229668</v>
      </c>
      <c r="J16" s="6">
        <v>100</v>
      </c>
      <c r="K16" s="5">
        <v>269448</v>
      </c>
      <c r="L16" s="6">
        <v>123.1</v>
      </c>
      <c r="M16" s="5">
        <v>217846</v>
      </c>
      <c r="N16" s="81">
        <v>94.6</v>
      </c>
    </row>
    <row r="17" spans="1:14" x14ac:dyDescent="0.25">
      <c r="A17" s="73">
        <v>11</v>
      </c>
      <c r="B17" s="57" t="s">
        <v>17</v>
      </c>
      <c r="C17" s="5">
        <v>22000</v>
      </c>
      <c r="D17" s="5">
        <v>19725</v>
      </c>
      <c r="E17" s="6">
        <v>89.7</v>
      </c>
      <c r="F17" s="5">
        <v>20000</v>
      </c>
      <c r="G17" s="5">
        <v>23590</v>
      </c>
      <c r="H17" s="6">
        <v>118</v>
      </c>
      <c r="I17" s="5">
        <v>22839</v>
      </c>
      <c r="J17" s="6">
        <v>114.2</v>
      </c>
      <c r="K17" s="5">
        <v>23335</v>
      </c>
      <c r="L17" s="6">
        <v>116.7</v>
      </c>
      <c r="M17" s="5">
        <v>21545</v>
      </c>
      <c r="N17" s="81">
        <v>107.7</v>
      </c>
    </row>
    <row r="18" spans="1:14" x14ac:dyDescent="0.25">
      <c r="A18" s="73">
        <v>12</v>
      </c>
      <c r="B18" s="57" t="s">
        <v>18</v>
      </c>
      <c r="C18" s="5">
        <v>1426000</v>
      </c>
      <c r="D18" s="5">
        <v>1272538</v>
      </c>
      <c r="E18" s="6">
        <v>89.3</v>
      </c>
      <c r="F18" s="5">
        <v>1243000</v>
      </c>
      <c r="G18" s="5">
        <v>1197766</v>
      </c>
      <c r="H18" s="6">
        <v>96.4</v>
      </c>
      <c r="I18" s="5">
        <v>1151234</v>
      </c>
      <c r="J18" s="6">
        <v>92.7</v>
      </c>
      <c r="K18" s="5">
        <v>1223580</v>
      </c>
      <c r="L18" s="6">
        <v>98.7</v>
      </c>
      <c r="M18" s="5">
        <v>1169770</v>
      </c>
      <c r="N18" s="81">
        <v>94.3</v>
      </c>
    </row>
    <row r="19" spans="1:14" x14ac:dyDescent="0.25">
      <c r="A19" s="73">
        <v>13</v>
      </c>
      <c r="B19" s="57" t="s">
        <v>19</v>
      </c>
      <c r="C19" s="5">
        <v>613000</v>
      </c>
      <c r="D19" s="5">
        <v>519934</v>
      </c>
      <c r="E19" s="6">
        <v>84.8</v>
      </c>
      <c r="F19" s="5">
        <v>532000</v>
      </c>
      <c r="G19" s="5">
        <v>527963</v>
      </c>
      <c r="H19" s="6">
        <v>99.2</v>
      </c>
      <c r="I19" s="5">
        <v>515584</v>
      </c>
      <c r="J19" s="6">
        <v>96.9</v>
      </c>
      <c r="K19" s="5">
        <v>536826</v>
      </c>
      <c r="L19" s="6">
        <v>101.4</v>
      </c>
      <c r="M19" s="5">
        <v>532321</v>
      </c>
      <c r="N19" s="81">
        <v>100.1</v>
      </c>
    </row>
    <row r="20" spans="1:14" x14ac:dyDescent="0.25">
      <c r="A20" s="73">
        <v>14</v>
      </c>
      <c r="B20" s="57" t="s">
        <v>20</v>
      </c>
      <c r="C20" s="5">
        <v>125000</v>
      </c>
      <c r="D20" s="5">
        <v>110876</v>
      </c>
      <c r="E20" s="6">
        <v>88.7</v>
      </c>
      <c r="F20" s="5">
        <v>110000</v>
      </c>
      <c r="G20" s="5">
        <v>113040</v>
      </c>
      <c r="H20" s="6">
        <v>102.8</v>
      </c>
      <c r="I20" s="5">
        <v>113559</v>
      </c>
      <c r="J20" s="6">
        <v>103.2</v>
      </c>
      <c r="K20" s="5">
        <v>119455</v>
      </c>
      <c r="L20" s="6">
        <v>108.6</v>
      </c>
      <c r="M20" s="5">
        <v>112573</v>
      </c>
      <c r="N20" s="81">
        <v>102.3</v>
      </c>
    </row>
    <row r="21" spans="1:14" x14ac:dyDescent="0.25">
      <c r="A21" s="73">
        <v>15</v>
      </c>
      <c r="B21" s="57" t="s">
        <v>21</v>
      </c>
      <c r="C21" s="5">
        <v>248000</v>
      </c>
      <c r="D21" s="5">
        <v>180841</v>
      </c>
      <c r="E21" s="6">
        <v>72.5</v>
      </c>
      <c r="F21" s="5">
        <v>216000</v>
      </c>
      <c r="G21" s="5">
        <v>209880</v>
      </c>
      <c r="H21" s="6">
        <v>96.2</v>
      </c>
      <c r="I21" s="5">
        <v>209310</v>
      </c>
      <c r="J21" s="6">
        <v>96</v>
      </c>
      <c r="K21" s="5">
        <v>212892</v>
      </c>
      <c r="L21" s="6">
        <v>98.8</v>
      </c>
      <c r="M21" s="5">
        <v>204459</v>
      </c>
      <c r="N21" s="81">
        <v>93.8</v>
      </c>
    </row>
    <row r="22" spans="1:14" x14ac:dyDescent="0.25">
      <c r="A22" s="73">
        <v>16</v>
      </c>
      <c r="B22" s="57" t="s">
        <v>22</v>
      </c>
      <c r="C22" s="5">
        <v>913000</v>
      </c>
      <c r="D22" s="5">
        <v>576497</v>
      </c>
      <c r="E22" s="6">
        <v>63.3</v>
      </c>
      <c r="F22" s="5">
        <v>798000</v>
      </c>
      <c r="G22" s="5">
        <v>661349</v>
      </c>
      <c r="H22" s="6">
        <v>83</v>
      </c>
      <c r="I22" s="5">
        <v>519625</v>
      </c>
      <c r="J22" s="6">
        <v>65.2</v>
      </c>
      <c r="K22" s="5">
        <v>679979</v>
      </c>
      <c r="L22" s="6">
        <v>86</v>
      </c>
      <c r="M22" s="5">
        <v>683121</v>
      </c>
      <c r="N22" s="81">
        <v>85.7</v>
      </c>
    </row>
    <row r="23" spans="1:14" x14ac:dyDescent="0.25">
      <c r="A23" s="73">
        <v>17</v>
      </c>
      <c r="B23" s="57" t="s">
        <v>23</v>
      </c>
      <c r="C23" s="5">
        <v>1269000</v>
      </c>
      <c r="D23" s="5">
        <v>1259195</v>
      </c>
      <c r="E23" s="6">
        <v>99.1</v>
      </c>
      <c r="F23" s="5">
        <v>1114000</v>
      </c>
      <c r="G23" s="5">
        <v>1130382</v>
      </c>
      <c r="H23" s="6">
        <v>101.4</v>
      </c>
      <c r="I23" s="5">
        <v>1115915</v>
      </c>
      <c r="J23" s="6">
        <v>100.1</v>
      </c>
      <c r="K23" s="5">
        <v>1179001</v>
      </c>
      <c r="L23" s="6">
        <v>105.7</v>
      </c>
      <c r="M23" s="5">
        <v>1062108</v>
      </c>
      <c r="N23" s="81">
        <v>95.3</v>
      </c>
    </row>
    <row r="24" spans="1:14" x14ac:dyDescent="0.25">
      <c r="A24" s="73">
        <v>18</v>
      </c>
      <c r="B24" s="57" t="s">
        <v>24</v>
      </c>
      <c r="C24" s="5">
        <v>561000</v>
      </c>
      <c r="D24" s="5">
        <v>445161</v>
      </c>
      <c r="E24" s="6">
        <v>79.5</v>
      </c>
      <c r="F24" s="5">
        <v>504000</v>
      </c>
      <c r="G24" s="5">
        <v>452058</v>
      </c>
      <c r="H24" s="6">
        <v>89.9</v>
      </c>
      <c r="I24" s="5">
        <v>494080</v>
      </c>
      <c r="J24" s="6">
        <v>98.2</v>
      </c>
      <c r="K24" s="5">
        <v>503650</v>
      </c>
      <c r="L24" s="6">
        <v>100.1</v>
      </c>
      <c r="M24" s="5">
        <v>469647</v>
      </c>
      <c r="N24" s="81">
        <v>93.4</v>
      </c>
    </row>
    <row r="25" spans="1:14" x14ac:dyDescent="0.25">
      <c r="A25" s="73">
        <v>19</v>
      </c>
      <c r="B25" s="57" t="s">
        <v>25</v>
      </c>
      <c r="C25" s="5">
        <v>1000</v>
      </c>
      <c r="D25" s="7">
        <v>963</v>
      </c>
      <c r="E25" s="6">
        <v>96.3</v>
      </c>
      <c r="F25" s="5">
        <v>1000</v>
      </c>
      <c r="G25" s="7">
        <v>981</v>
      </c>
      <c r="H25" s="6">
        <v>98.1</v>
      </c>
      <c r="I25" s="7">
        <v>973</v>
      </c>
      <c r="J25" s="6">
        <v>97.3</v>
      </c>
      <c r="K25" s="7">
        <v>764</v>
      </c>
      <c r="L25" s="6">
        <v>76.400000000000006</v>
      </c>
      <c r="M25" s="5">
        <v>1282</v>
      </c>
      <c r="N25" s="81">
        <v>128.19999999999999</v>
      </c>
    </row>
    <row r="26" spans="1:14" x14ac:dyDescent="0.25">
      <c r="A26" s="73">
        <v>20</v>
      </c>
      <c r="B26" s="57" t="s">
        <v>26</v>
      </c>
      <c r="C26" s="5">
        <v>2166000</v>
      </c>
      <c r="D26" s="5">
        <v>1621404</v>
      </c>
      <c r="E26" s="6">
        <v>74.900000000000006</v>
      </c>
      <c r="F26" s="5">
        <v>1853000</v>
      </c>
      <c r="G26" s="5">
        <v>1575112</v>
      </c>
      <c r="H26" s="6">
        <v>85</v>
      </c>
      <c r="I26" s="5">
        <v>1429744</v>
      </c>
      <c r="J26" s="6">
        <v>77.2</v>
      </c>
      <c r="K26" s="5">
        <v>1501778</v>
      </c>
      <c r="L26" s="6">
        <v>83.2</v>
      </c>
      <c r="M26" s="5">
        <v>1567795</v>
      </c>
      <c r="N26" s="81">
        <v>83.4</v>
      </c>
    </row>
    <row r="27" spans="1:14" x14ac:dyDescent="0.25">
      <c r="A27" s="73">
        <v>21</v>
      </c>
      <c r="B27" s="57" t="s">
        <v>27</v>
      </c>
      <c r="C27" s="5">
        <v>2078000</v>
      </c>
      <c r="D27" s="5">
        <v>1819626</v>
      </c>
      <c r="E27" s="6">
        <v>87.7</v>
      </c>
      <c r="F27" s="5">
        <v>1842000</v>
      </c>
      <c r="G27" s="5">
        <v>1913081</v>
      </c>
      <c r="H27" s="6">
        <v>103.8</v>
      </c>
      <c r="I27" s="5">
        <v>1908504</v>
      </c>
      <c r="J27" s="6">
        <v>103.5</v>
      </c>
      <c r="K27" s="5">
        <v>1870258</v>
      </c>
      <c r="L27" s="6">
        <v>100.2</v>
      </c>
      <c r="M27" s="5">
        <v>1872705</v>
      </c>
      <c r="N27" s="81">
        <v>101.7</v>
      </c>
    </row>
    <row r="28" spans="1:14" x14ac:dyDescent="0.25">
      <c r="A28" s="73">
        <v>22</v>
      </c>
      <c r="B28" s="57" t="s">
        <v>28</v>
      </c>
      <c r="C28" s="5">
        <v>41000</v>
      </c>
      <c r="D28" s="5">
        <v>32464</v>
      </c>
      <c r="E28" s="6">
        <v>75.5</v>
      </c>
      <c r="F28" s="5">
        <v>37000</v>
      </c>
      <c r="G28" s="5">
        <v>45133</v>
      </c>
      <c r="H28" s="6">
        <v>115.7</v>
      </c>
      <c r="I28" s="5">
        <v>45064</v>
      </c>
      <c r="J28" s="6">
        <v>115.5</v>
      </c>
      <c r="K28" s="5">
        <v>50734</v>
      </c>
      <c r="L28" s="6">
        <v>130.1</v>
      </c>
      <c r="M28" s="5">
        <v>44465</v>
      </c>
      <c r="N28" s="81">
        <v>114</v>
      </c>
    </row>
    <row r="29" spans="1:14" x14ac:dyDescent="0.25">
      <c r="A29" s="73">
        <v>23</v>
      </c>
      <c r="B29" s="57" t="s">
        <v>29</v>
      </c>
      <c r="C29" s="5">
        <v>79000</v>
      </c>
      <c r="D29" s="5">
        <v>63573</v>
      </c>
      <c r="E29" s="6">
        <v>80.5</v>
      </c>
      <c r="F29" s="5">
        <v>68000</v>
      </c>
      <c r="G29" s="5">
        <v>67929</v>
      </c>
      <c r="H29" s="6">
        <v>100</v>
      </c>
      <c r="I29" s="5">
        <v>67761</v>
      </c>
      <c r="J29" s="6">
        <v>99.8</v>
      </c>
      <c r="K29" s="5">
        <v>82887</v>
      </c>
      <c r="L29" s="6">
        <v>122</v>
      </c>
      <c r="M29" s="5">
        <v>62851</v>
      </c>
      <c r="N29" s="81">
        <v>92.6</v>
      </c>
    </row>
    <row r="30" spans="1:14" x14ac:dyDescent="0.25">
      <c r="A30" s="73">
        <v>24</v>
      </c>
      <c r="B30" s="57" t="s">
        <v>30</v>
      </c>
      <c r="C30" s="5">
        <v>20000</v>
      </c>
      <c r="D30" s="5">
        <v>20119</v>
      </c>
      <c r="E30" s="6">
        <v>99.5</v>
      </c>
      <c r="F30" s="5">
        <v>17000</v>
      </c>
      <c r="G30" s="5">
        <v>19663</v>
      </c>
      <c r="H30" s="6">
        <v>114.3</v>
      </c>
      <c r="I30" s="5">
        <v>19383</v>
      </c>
      <c r="J30" s="6">
        <v>112.7</v>
      </c>
      <c r="K30" s="5">
        <v>20170</v>
      </c>
      <c r="L30" s="6">
        <v>117.5</v>
      </c>
      <c r="M30" s="5">
        <v>19330</v>
      </c>
      <c r="N30" s="81">
        <v>112.4</v>
      </c>
    </row>
    <row r="31" spans="1:14" x14ac:dyDescent="0.25">
      <c r="A31" s="73">
        <v>25</v>
      </c>
      <c r="B31" s="57" t="s">
        <v>31</v>
      </c>
      <c r="C31" s="5">
        <v>35000</v>
      </c>
      <c r="D31" s="5">
        <v>14728</v>
      </c>
      <c r="E31" s="6">
        <v>42.4</v>
      </c>
      <c r="F31" s="5">
        <v>31000</v>
      </c>
      <c r="G31" s="5">
        <v>21462</v>
      </c>
      <c r="H31" s="6">
        <v>69.2</v>
      </c>
      <c r="I31" s="5">
        <v>21397</v>
      </c>
      <c r="J31" s="6">
        <v>69</v>
      </c>
      <c r="K31" s="5">
        <v>24592</v>
      </c>
      <c r="L31" s="6">
        <v>79.2</v>
      </c>
      <c r="M31" s="5">
        <v>18523</v>
      </c>
      <c r="N31" s="81">
        <v>59.8</v>
      </c>
    </row>
    <row r="32" spans="1:14" x14ac:dyDescent="0.25">
      <c r="A32" s="73">
        <v>26</v>
      </c>
      <c r="B32" s="57" t="s">
        <v>71</v>
      </c>
      <c r="C32" s="5">
        <v>932000</v>
      </c>
      <c r="D32" s="5">
        <v>780073</v>
      </c>
      <c r="E32" s="6">
        <v>75.7</v>
      </c>
      <c r="F32" s="5">
        <v>799000</v>
      </c>
      <c r="G32" s="5">
        <v>728575</v>
      </c>
      <c r="H32" s="6">
        <v>90.3</v>
      </c>
      <c r="I32" s="5">
        <v>663258</v>
      </c>
      <c r="J32" s="6">
        <v>82.1</v>
      </c>
      <c r="K32" s="5">
        <v>805943</v>
      </c>
      <c r="L32" s="6">
        <v>99.2</v>
      </c>
      <c r="M32" s="5">
        <v>710087</v>
      </c>
      <c r="N32" s="81">
        <v>87.9</v>
      </c>
    </row>
    <row r="33" spans="1:14" x14ac:dyDescent="0.25">
      <c r="A33" s="73">
        <v>27</v>
      </c>
      <c r="B33" s="57" t="s">
        <v>33</v>
      </c>
      <c r="C33" s="5">
        <v>23000</v>
      </c>
      <c r="D33" s="5">
        <v>21636</v>
      </c>
      <c r="E33" s="6">
        <v>98.3</v>
      </c>
      <c r="F33" s="5">
        <v>21000</v>
      </c>
      <c r="G33" s="5">
        <v>15424</v>
      </c>
      <c r="H33" s="6">
        <v>77.099999999999994</v>
      </c>
      <c r="I33" s="5">
        <v>15424</v>
      </c>
      <c r="J33" s="6">
        <v>77.099999999999994</v>
      </c>
      <c r="K33" s="5">
        <v>34698</v>
      </c>
      <c r="L33" s="6">
        <v>173.5</v>
      </c>
      <c r="M33" s="5">
        <v>14225</v>
      </c>
      <c r="N33" s="81">
        <v>71.099999999999994</v>
      </c>
    </row>
    <row r="34" spans="1:14" x14ac:dyDescent="0.25">
      <c r="A34" s="73">
        <v>28</v>
      </c>
      <c r="B34" s="57" t="s">
        <v>34</v>
      </c>
      <c r="C34" s="5">
        <v>497000</v>
      </c>
      <c r="D34" s="5">
        <v>417262</v>
      </c>
      <c r="E34" s="6">
        <v>84.1</v>
      </c>
      <c r="F34" s="5">
        <v>438000</v>
      </c>
      <c r="G34" s="5">
        <v>423111</v>
      </c>
      <c r="H34" s="6">
        <v>96.8</v>
      </c>
      <c r="I34" s="5">
        <v>418834</v>
      </c>
      <c r="J34" s="6">
        <v>95.9</v>
      </c>
      <c r="K34" s="5">
        <v>442548</v>
      </c>
      <c r="L34" s="6">
        <v>101.3</v>
      </c>
      <c r="M34" s="5">
        <v>406802</v>
      </c>
      <c r="N34" s="81">
        <v>92.9</v>
      </c>
    </row>
    <row r="35" spans="1:14" x14ac:dyDescent="0.25">
      <c r="A35" s="73">
        <v>29</v>
      </c>
      <c r="B35" s="57" t="s">
        <v>35</v>
      </c>
      <c r="C35" s="5">
        <v>1991000</v>
      </c>
      <c r="D35" s="5">
        <v>1515772</v>
      </c>
      <c r="E35" s="6">
        <v>76.099999999999994</v>
      </c>
      <c r="F35" s="5">
        <v>1716000</v>
      </c>
      <c r="G35" s="5">
        <v>1421979</v>
      </c>
      <c r="H35" s="6">
        <v>82.8</v>
      </c>
      <c r="I35" s="5">
        <v>1417149</v>
      </c>
      <c r="J35" s="6">
        <v>82.5</v>
      </c>
      <c r="K35" s="5">
        <v>1419001</v>
      </c>
      <c r="L35" s="6">
        <v>82.6</v>
      </c>
      <c r="M35" s="5">
        <v>1364440</v>
      </c>
      <c r="N35" s="81">
        <v>79.400000000000006</v>
      </c>
    </row>
    <row r="36" spans="1:14" x14ac:dyDescent="0.25">
      <c r="A36" s="73">
        <v>30</v>
      </c>
      <c r="B36" s="57" t="s">
        <v>36</v>
      </c>
      <c r="C36" s="5">
        <v>12000</v>
      </c>
      <c r="D36" s="5">
        <v>8654</v>
      </c>
      <c r="E36" s="6">
        <v>72.099999999999994</v>
      </c>
      <c r="F36" s="5">
        <v>11000</v>
      </c>
      <c r="G36" s="5">
        <v>9017</v>
      </c>
      <c r="H36" s="6">
        <v>82</v>
      </c>
      <c r="I36" s="5">
        <v>9115</v>
      </c>
      <c r="J36" s="6">
        <v>82.9</v>
      </c>
      <c r="K36" s="5">
        <v>8940</v>
      </c>
      <c r="L36" s="6">
        <v>81.3</v>
      </c>
      <c r="M36" s="5">
        <v>8981</v>
      </c>
      <c r="N36" s="81">
        <v>81.599999999999994</v>
      </c>
    </row>
    <row r="37" spans="1:14" x14ac:dyDescent="0.25">
      <c r="A37" s="73">
        <v>31</v>
      </c>
      <c r="B37" s="57" t="s">
        <v>37</v>
      </c>
      <c r="C37" s="5">
        <v>1266000</v>
      </c>
      <c r="D37" s="5">
        <v>1074958</v>
      </c>
      <c r="E37" s="6">
        <v>83.7</v>
      </c>
      <c r="F37" s="5">
        <v>1126000</v>
      </c>
      <c r="G37" s="5">
        <v>923166</v>
      </c>
      <c r="H37" s="6">
        <v>81.400000000000006</v>
      </c>
      <c r="I37" s="5">
        <v>1016744</v>
      </c>
      <c r="J37" s="6">
        <v>88.9</v>
      </c>
      <c r="K37" s="5">
        <v>1001969</v>
      </c>
      <c r="L37" s="6">
        <v>87.5</v>
      </c>
      <c r="M37" s="5">
        <v>994722</v>
      </c>
      <c r="N37" s="81">
        <v>87.1</v>
      </c>
    </row>
    <row r="38" spans="1:14" x14ac:dyDescent="0.25">
      <c r="A38" s="73">
        <v>32</v>
      </c>
      <c r="B38" s="57" t="s">
        <v>38</v>
      </c>
      <c r="C38" s="5">
        <v>58000</v>
      </c>
      <c r="D38" s="5">
        <v>50930</v>
      </c>
      <c r="E38" s="6">
        <v>87.8</v>
      </c>
      <c r="F38" s="5">
        <v>51000</v>
      </c>
      <c r="G38" s="5">
        <v>53235</v>
      </c>
      <c r="H38" s="6">
        <v>104.3</v>
      </c>
      <c r="I38" s="5">
        <v>51319</v>
      </c>
      <c r="J38" s="6">
        <v>100.5</v>
      </c>
      <c r="K38" s="5">
        <v>55193</v>
      </c>
      <c r="L38" s="6">
        <v>108.1</v>
      </c>
      <c r="M38" s="5">
        <v>52122</v>
      </c>
      <c r="N38" s="81">
        <v>102.1</v>
      </c>
    </row>
    <row r="39" spans="1:14" x14ac:dyDescent="0.25">
      <c r="A39" s="73">
        <v>33</v>
      </c>
      <c r="B39" s="57" t="s">
        <v>39</v>
      </c>
      <c r="C39" s="5">
        <v>6163000</v>
      </c>
      <c r="D39" s="5">
        <v>4725446</v>
      </c>
      <c r="E39" s="6">
        <v>76.8</v>
      </c>
      <c r="F39" s="5">
        <v>5284000</v>
      </c>
      <c r="G39" s="5">
        <v>4496097</v>
      </c>
      <c r="H39" s="6">
        <v>85.2</v>
      </c>
      <c r="I39" s="5">
        <v>4431955</v>
      </c>
      <c r="J39" s="6">
        <v>84</v>
      </c>
      <c r="K39" s="5">
        <v>4659720</v>
      </c>
      <c r="L39" s="6">
        <v>88.3</v>
      </c>
      <c r="M39" s="5">
        <v>4382589</v>
      </c>
      <c r="N39" s="81">
        <v>83.1</v>
      </c>
    </row>
    <row r="40" spans="1:14" x14ac:dyDescent="0.25">
      <c r="A40" s="73">
        <v>34</v>
      </c>
      <c r="B40" s="57" t="s">
        <v>40</v>
      </c>
      <c r="C40" s="5">
        <v>211000</v>
      </c>
      <c r="D40" s="5">
        <v>190337</v>
      </c>
      <c r="E40" s="6">
        <v>89.6</v>
      </c>
      <c r="F40" s="5">
        <v>185000</v>
      </c>
      <c r="G40" s="5">
        <v>187858</v>
      </c>
      <c r="H40" s="6">
        <v>99.7</v>
      </c>
      <c r="I40" s="5">
        <v>185933</v>
      </c>
      <c r="J40" s="6">
        <v>98.3</v>
      </c>
      <c r="K40" s="5">
        <v>194443</v>
      </c>
      <c r="L40" s="6">
        <v>104</v>
      </c>
      <c r="M40" s="5">
        <v>177208</v>
      </c>
      <c r="N40" s="81">
        <v>93.1</v>
      </c>
    </row>
    <row r="41" spans="1:14" x14ac:dyDescent="0.25">
      <c r="A41" s="73">
        <v>35</v>
      </c>
      <c r="B41" s="57" t="s">
        <v>41</v>
      </c>
      <c r="C41" s="5">
        <v>1645000</v>
      </c>
      <c r="D41" s="5">
        <v>1522999</v>
      </c>
      <c r="E41" s="6">
        <v>92.1</v>
      </c>
      <c r="F41" s="5">
        <v>1447000</v>
      </c>
      <c r="G41" s="5">
        <v>1447574</v>
      </c>
      <c r="H41" s="6">
        <v>99.2</v>
      </c>
      <c r="I41" s="5">
        <v>1302607</v>
      </c>
      <c r="J41" s="6">
        <v>89.3</v>
      </c>
      <c r="K41" s="5">
        <v>1645441</v>
      </c>
      <c r="L41" s="6">
        <v>112.8</v>
      </c>
      <c r="M41" s="5">
        <v>1398286</v>
      </c>
      <c r="N41" s="81">
        <v>96</v>
      </c>
    </row>
    <row r="42" spans="1:14" x14ac:dyDescent="0.25">
      <c r="A42" s="73"/>
      <c r="B42" s="57" t="s">
        <v>42</v>
      </c>
      <c r="C42" s="7" t="s">
        <v>15</v>
      </c>
      <c r="D42" s="7" t="s">
        <v>15</v>
      </c>
      <c r="E42" s="6" t="s">
        <v>15</v>
      </c>
      <c r="F42" s="7" t="s">
        <v>15</v>
      </c>
      <c r="G42" s="7" t="s">
        <v>15</v>
      </c>
      <c r="H42" s="6" t="s">
        <v>15</v>
      </c>
      <c r="I42" s="7" t="s">
        <v>15</v>
      </c>
      <c r="J42" s="6" t="s">
        <v>15</v>
      </c>
      <c r="K42" s="7" t="s">
        <v>15</v>
      </c>
      <c r="L42" s="6" t="s">
        <v>15</v>
      </c>
      <c r="M42" s="7" t="s">
        <v>15</v>
      </c>
      <c r="N42" s="81" t="s">
        <v>15</v>
      </c>
    </row>
    <row r="43" spans="1:14" x14ac:dyDescent="0.25">
      <c r="A43" s="73"/>
      <c r="B43" s="57" t="s">
        <v>43</v>
      </c>
      <c r="C43" s="7" t="s">
        <v>15</v>
      </c>
      <c r="D43" s="5">
        <v>12128</v>
      </c>
      <c r="E43" s="6" t="s">
        <v>15</v>
      </c>
      <c r="F43" s="7" t="s">
        <v>15</v>
      </c>
      <c r="G43" s="5">
        <v>23763</v>
      </c>
      <c r="H43" s="6" t="s">
        <v>15</v>
      </c>
      <c r="I43" s="5">
        <v>15433</v>
      </c>
      <c r="J43" s="6" t="s">
        <v>15</v>
      </c>
      <c r="K43" s="5">
        <v>12051</v>
      </c>
      <c r="L43" s="6" t="s">
        <v>15</v>
      </c>
      <c r="M43" s="5">
        <v>11784</v>
      </c>
      <c r="N43" s="81" t="s">
        <v>15</v>
      </c>
    </row>
    <row r="44" spans="1:14" ht="15.75" thickBot="1" x14ac:dyDescent="0.3">
      <c r="A44" s="74"/>
      <c r="B44" s="69"/>
      <c r="C44" s="75"/>
      <c r="D44" s="75"/>
      <c r="E44" s="79"/>
      <c r="F44" s="75"/>
      <c r="G44" s="75"/>
      <c r="H44" s="79"/>
      <c r="I44" s="75"/>
      <c r="J44" s="79"/>
      <c r="K44" s="75"/>
      <c r="L44" s="79"/>
      <c r="M44" s="75"/>
      <c r="N44" s="76"/>
    </row>
    <row r="45" spans="1:14" ht="15.75" thickBot="1" x14ac:dyDescent="0.3">
      <c r="A45" s="285" t="s">
        <v>73</v>
      </c>
      <c r="B45" s="286"/>
      <c r="C45" s="77">
        <f>SUM(C7:C43)</f>
        <v>29116000</v>
      </c>
      <c r="D45" s="77">
        <f>SUM(D7:D43)</f>
        <v>23465550</v>
      </c>
      <c r="E45" s="58">
        <f>D45/C45*100</f>
        <v>80.59331638961396</v>
      </c>
      <c r="F45" s="77">
        <f>SUM(F7:F43)</f>
        <v>25301000</v>
      </c>
      <c r="G45" s="77">
        <f>SUM(G7:G43)</f>
        <v>22658450</v>
      </c>
      <c r="H45" s="59">
        <f>G45/F45*100</f>
        <v>89.555551163985612</v>
      </c>
      <c r="I45" s="77">
        <f>SUM(I7:I43)</f>
        <v>21610846</v>
      </c>
      <c r="J45" s="59">
        <f>I45/F45*100</f>
        <v>85.414987549899209</v>
      </c>
      <c r="K45" s="77">
        <f>SUM(K7:K43)</f>
        <v>23615493</v>
      </c>
      <c r="L45" s="59">
        <f>K45/F45*100</f>
        <v>93.338180309078695</v>
      </c>
      <c r="M45" s="77">
        <f>SUM(M7:M43)</f>
        <v>22473939</v>
      </c>
      <c r="N45" s="59">
        <f>M45/F45*100</f>
        <v>88.826287498517843</v>
      </c>
    </row>
    <row r="46" spans="1:14" x14ac:dyDescent="0.25">
      <c r="A46" s="60"/>
      <c r="B46" s="60"/>
      <c r="C46" s="61"/>
      <c r="D46" s="61"/>
      <c r="E46" s="62"/>
      <c r="F46" s="61"/>
      <c r="G46" s="61"/>
      <c r="H46" s="63"/>
      <c r="I46" s="61"/>
      <c r="J46" s="63"/>
      <c r="K46" s="61"/>
      <c r="L46" s="63"/>
      <c r="M46" s="61"/>
      <c r="N46" s="63"/>
    </row>
    <row r="47" spans="1:14" x14ac:dyDescent="0.25">
      <c r="A47" s="64" t="s">
        <v>74</v>
      </c>
      <c r="B47" s="60"/>
      <c r="C47" s="61"/>
      <c r="D47" s="61"/>
      <c r="E47" s="62"/>
      <c r="F47" s="61"/>
      <c r="G47" s="61"/>
      <c r="H47" s="63"/>
      <c r="I47" s="61"/>
      <c r="J47" s="63"/>
      <c r="K47" s="61"/>
      <c r="L47" s="63"/>
      <c r="M47" s="61"/>
      <c r="N47" s="63"/>
    </row>
    <row r="48" spans="1:14" x14ac:dyDescent="0.25">
      <c r="A48" s="279" t="s">
        <v>104</v>
      </c>
      <c r="B48" s="280"/>
      <c r="C48" s="280"/>
      <c r="D48" s="280"/>
      <c r="E48" s="280"/>
      <c r="F48" s="61"/>
      <c r="G48" s="61"/>
      <c r="H48" s="63"/>
      <c r="I48" s="61"/>
      <c r="J48" s="63"/>
      <c r="K48" s="61"/>
      <c r="L48" s="63"/>
      <c r="M48" s="61"/>
      <c r="N48" s="63"/>
    </row>
    <row r="49" spans="1:14" x14ac:dyDescent="0.25">
      <c r="A49" s="65" t="s">
        <v>75</v>
      </c>
      <c r="B49" s="65"/>
      <c r="C49" s="65"/>
      <c r="D49" s="65"/>
      <c r="E49" s="68"/>
      <c r="F49" s="65"/>
      <c r="G49" s="65"/>
      <c r="H49" s="68"/>
      <c r="I49" s="65"/>
      <c r="J49" s="68"/>
      <c r="K49" s="65"/>
      <c r="L49" s="68"/>
      <c r="M49" s="65"/>
      <c r="N49" s="68"/>
    </row>
    <row r="50" spans="1:14" x14ac:dyDescent="0.25">
      <c r="A50" s="67" t="s">
        <v>106</v>
      </c>
    </row>
  </sheetData>
  <mergeCells count="23">
    <mergeCell ref="A1:N1"/>
    <mergeCell ref="E2:I2"/>
    <mergeCell ref="A48:E48"/>
    <mergeCell ref="J5:J6"/>
    <mergeCell ref="K5:K6"/>
    <mergeCell ref="L5:L6"/>
    <mergeCell ref="M5:M6"/>
    <mergeCell ref="A45:B45"/>
    <mergeCell ref="D5:D6"/>
    <mergeCell ref="E5:E6"/>
    <mergeCell ref="F5:F6"/>
    <mergeCell ref="G5:G6"/>
    <mergeCell ref="H5:H6"/>
    <mergeCell ref="I5:I6"/>
    <mergeCell ref="A4:A6"/>
    <mergeCell ref="B4:B6"/>
    <mergeCell ref="C5:C6"/>
    <mergeCell ref="N5:N6"/>
    <mergeCell ref="C4:E4"/>
    <mergeCell ref="F4:H4"/>
    <mergeCell ref="I4:J4"/>
    <mergeCell ref="K4:L4"/>
    <mergeCell ref="M4:N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Width="0" orientation="landscape" horizontalDpi="0" verticalDpi="0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1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R14" sqref="R14"/>
    </sheetView>
  </sheetViews>
  <sheetFormatPr defaultColWidth="25" defaultRowHeight="15" x14ac:dyDescent="0.25"/>
  <cols>
    <col min="1" max="1" width="8.140625" style="1" customWidth="1"/>
    <col min="2" max="2" width="21.5703125" style="1" bestFit="1" customWidth="1"/>
    <col min="3" max="4" width="10.28515625" style="1" bestFit="1" customWidth="1"/>
    <col min="5" max="5" width="5.28515625" style="1" bestFit="1" customWidth="1"/>
    <col min="6" max="6" width="9.140625" style="1" bestFit="1" customWidth="1"/>
    <col min="7" max="7" width="9.85546875" style="1" bestFit="1" customWidth="1"/>
    <col min="8" max="8" width="5.28515625" style="1" bestFit="1" customWidth="1"/>
    <col min="9" max="9" width="9.140625" style="1" bestFit="1" customWidth="1"/>
    <col min="10" max="10" width="9.85546875" style="1" bestFit="1" customWidth="1"/>
    <col min="11" max="11" width="5.28515625" style="1" bestFit="1" customWidth="1"/>
    <col min="12" max="12" width="9.140625" style="1" bestFit="1" customWidth="1"/>
    <col min="13" max="13" width="9.85546875" style="1" bestFit="1" customWidth="1"/>
    <col min="14" max="14" width="5.28515625" style="1" bestFit="1" customWidth="1"/>
    <col min="15" max="15" width="9.140625" style="1" bestFit="1" customWidth="1"/>
    <col min="16" max="16" width="9.85546875" style="1" bestFit="1" customWidth="1"/>
    <col min="17" max="17" width="5.28515625" style="1" bestFit="1" customWidth="1"/>
    <col min="18" max="16384" width="25" style="1"/>
  </cols>
  <sheetData>
    <row r="1" spans="1:17" customFormat="1" ht="15" customHeight="1" x14ac:dyDescent="0.25">
      <c r="A1" s="223" t="s">
        <v>88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</row>
    <row r="2" spans="1:17" ht="15" customHeight="1" x14ac:dyDescent="0.25">
      <c r="F2" s="223" t="s">
        <v>107</v>
      </c>
      <c r="G2" s="223"/>
      <c r="H2" s="223"/>
      <c r="I2" s="223"/>
      <c r="J2" s="223"/>
    </row>
    <row r="4" spans="1:17" ht="15" customHeight="1" x14ac:dyDescent="0.25">
      <c r="A4" s="298" t="s">
        <v>3</v>
      </c>
      <c r="B4" s="298" t="s">
        <v>4</v>
      </c>
      <c r="C4" s="293" t="s">
        <v>2</v>
      </c>
      <c r="D4" s="294"/>
      <c r="E4" s="295"/>
      <c r="F4" s="293" t="s">
        <v>51</v>
      </c>
      <c r="G4" s="294"/>
      <c r="H4" s="295"/>
      <c r="I4" s="293" t="s">
        <v>52</v>
      </c>
      <c r="J4" s="294"/>
      <c r="K4" s="295"/>
      <c r="L4" s="293" t="s">
        <v>53</v>
      </c>
      <c r="M4" s="294"/>
      <c r="N4" s="295"/>
      <c r="O4" s="293" t="s">
        <v>54</v>
      </c>
      <c r="P4" s="294"/>
      <c r="Q4" s="295"/>
    </row>
    <row r="5" spans="1:17" x14ac:dyDescent="0.25">
      <c r="A5" s="299"/>
      <c r="B5" s="299"/>
      <c r="C5" s="22" t="s">
        <v>57</v>
      </c>
      <c r="D5" s="22" t="s">
        <v>5</v>
      </c>
      <c r="E5" s="22" t="s">
        <v>58</v>
      </c>
      <c r="F5" s="22" t="s">
        <v>57</v>
      </c>
      <c r="G5" s="22" t="s">
        <v>5</v>
      </c>
      <c r="H5" s="22" t="s">
        <v>58</v>
      </c>
      <c r="I5" s="22" t="s">
        <v>57</v>
      </c>
      <c r="J5" s="22" t="s">
        <v>5</v>
      </c>
      <c r="K5" s="22" t="s">
        <v>58</v>
      </c>
      <c r="L5" s="22" t="s">
        <v>57</v>
      </c>
      <c r="M5" s="22" t="s">
        <v>5</v>
      </c>
      <c r="N5" s="22" t="s">
        <v>58</v>
      </c>
      <c r="O5" s="22" t="s">
        <v>57</v>
      </c>
      <c r="P5" s="22" t="s">
        <v>5</v>
      </c>
      <c r="Q5" s="22" t="s">
        <v>58</v>
      </c>
    </row>
    <row r="6" spans="1:17" x14ac:dyDescent="0.25">
      <c r="A6" s="12">
        <v>1</v>
      </c>
      <c r="B6" s="23" t="s">
        <v>6</v>
      </c>
      <c r="C6" s="5">
        <v>7000</v>
      </c>
      <c r="D6" s="5">
        <v>4890</v>
      </c>
      <c r="E6" s="6">
        <f>D6/C6*100</f>
        <v>69.857142857142861</v>
      </c>
      <c r="F6" s="5">
        <v>6000</v>
      </c>
      <c r="G6" s="5">
        <v>4686</v>
      </c>
      <c r="H6" s="27">
        <f>G6/F6*100</f>
        <v>78.100000000000009</v>
      </c>
      <c r="I6" s="5">
        <v>6000</v>
      </c>
      <c r="J6" s="5">
        <v>4575</v>
      </c>
      <c r="K6" s="6">
        <v>76.5</v>
      </c>
      <c r="L6" s="25">
        <v>6000</v>
      </c>
      <c r="M6" s="30">
        <v>4515</v>
      </c>
      <c r="N6" s="26">
        <v>75.5</v>
      </c>
      <c r="O6" s="25">
        <v>6000</v>
      </c>
      <c r="P6" s="30">
        <v>5280</v>
      </c>
      <c r="Q6" s="26">
        <f>P6/O6*100</f>
        <v>88</v>
      </c>
    </row>
    <row r="7" spans="1:17" x14ac:dyDescent="0.25">
      <c r="A7" s="12">
        <v>2</v>
      </c>
      <c r="B7" s="23" t="s">
        <v>7</v>
      </c>
      <c r="C7" s="5">
        <v>1650000</v>
      </c>
      <c r="D7" s="5">
        <v>1572450</v>
      </c>
      <c r="E7" s="6">
        <f t="shared" ref="E7:E44" si="0">D7/C7*100</f>
        <v>95.3</v>
      </c>
      <c r="F7" s="5">
        <v>1439000</v>
      </c>
      <c r="G7" s="5">
        <v>1469040</v>
      </c>
      <c r="H7" s="27">
        <f t="shared" ref="H7:H41" si="1">G7/F7*100</f>
        <v>102.08756080611536</v>
      </c>
      <c r="I7" s="5">
        <v>1439000</v>
      </c>
      <c r="J7" s="5">
        <v>1480403</v>
      </c>
      <c r="K7" s="6">
        <v>100.1</v>
      </c>
      <c r="L7" s="25">
        <v>1439000</v>
      </c>
      <c r="M7" s="25">
        <v>1479987</v>
      </c>
      <c r="N7" s="26">
        <v>100.1</v>
      </c>
      <c r="O7" s="25">
        <v>1439000</v>
      </c>
      <c r="P7" s="25">
        <v>1454448</v>
      </c>
      <c r="Q7" s="26">
        <f t="shared" ref="Q7:Q41" si="2">P7/O7*100</f>
        <v>101.07352328005558</v>
      </c>
    </row>
    <row r="8" spans="1:17" x14ac:dyDescent="0.25">
      <c r="A8" s="12">
        <v>3</v>
      </c>
      <c r="B8" s="23" t="s">
        <v>8</v>
      </c>
      <c r="C8" s="5">
        <v>30000</v>
      </c>
      <c r="D8" s="5">
        <v>12788</v>
      </c>
      <c r="E8" s="6">
        <f t="shared" si="0"/>
        <v>42.626666666666665</v>
      </c>
      <c r="F8" s="5">
        <v>26000</v>
      </c>
      <c r="G8" s="5">
        <v>22157</v>
      </c>
      <c r="H8" s="27">
        <f t="shared" si="1"/>
        <v>85.219230769230762</v>
      </c>
      <c r="I8" s="5">
        <v>26000</v>
      </c>
      <c r="J8" s="5">
        <v>17651</v>
      </c>
      <c r="K8" s="6">
        <v>65.099999999999994</v>
      </c>
      <c r="L8" s="25">
        <v>26000</v>
      </c>
      <c r="M8" s="30">
        <v>17652</v>
      </c>
      <c r="N8" s="26">
        <v>65.2</v>
      </c>
      <c r="O8" s="25">
        <v>26000</v>
      </c>
      <c r="P8" s="30">
        <v>17511</v>
      </c>
      <c r="Q8" s="26">
        <f t="shared" si="2"/>
        <v>67.349999999999994</v>
      </c>
    </row>
    <row r="9" spans="1:17" x14ac:dyDescent="0.25">
      <c r="A9" s="12">
        <v>4</v>
      </c>
      <c r="B9" s="23" t="s">
        <v>9</v>
      </c>
      <c r="C9" s="5">
        <v>787000</v>
      </c>
      <c r="D9" s="5">
        <v>654510</v>
      </c>
      <c r="E9" s="6">
        <f t="shared" si="0"/>
        <v>83.165184243964418</v>
      </c>
      <c r="F9" s="5">
        <v>676000</v>
      </c>
      <c r="G9" s="5">
        <v>667893</v>
      </c>
      <c r="H9" s="27">
        <f t="shared" si="1"/>
        <v>98.80073964497042</v>
      </c>
      <c r="I9" s="5">
        <v>676000</v>
      </c>
      <c r="J9" s="5">
        <v>613097</v>
      </c>
      <c r="K9" s="6">
        <v>89.4</v>
      </c>
      <c r="L9" s="25">
        <v>676000</v>
      </c>
      <c r="M9" s="30">
        <v>604964</v>
      </c>
      <c r="N9" s="26">
        <v>88.2</v>
      </c>
      <c r="O9" s="25">
        <v>676000</v>
      </c>
      <c r="P9" s="30">
        <v>602484</v>
      </c>
      <c r="Q9" s="26">
        <f t="shared" si="2"/>
        <v>89.124852071005918</v>
      </c>
    </row>
    <row r="10" spans="1:17" x14ac:dyDescent="0.25">
      <c r="A10" s="12">
        <v>5</v>
      </c>
      <c r="B10" s="23" t="s">
        <v>10</v>
      </c>
      <c r="C10" s="5">
        <v>3234000</v>
      </c>
      <c r="D10" s="5">
        <v>2036066</v>
      </c>
      <c r="E10" s="6">
        <f t="shared" si="0"/>
        <v>62.958132343846628</v>
      </c>
      <c r="F10" s="5">
        <v>2814000</v>
      </c>
      <c r="G10" s="5">
        <v>2465009</v>
      </c>
      <c r="H10" s="27">
        <f t="shared" si="1"/>
        <v>87.598045486851461</v>
      </c>
      <c r="I10" s="5">
        <v>2814000</v>
      </c>
      <c r="J10" s="5">
        <v>2251453</v>
      </c>
      <c r="K10" s="6">
        <v>79.2</v>
      </c>
      <c r="L10" s="25">
        <v>2814000</v>
      </c>
      <c r="M10" s="25">
        <v>1929720</v>
      </c>
      <c r="N10" s="26">
        <v>68</v>
      </c>
      <c r="O10" s="25">
        <v>2814000</v>
      </c>
      <c r="P10" s="25">
        <v>2192366</v>
      </c>
      <c r="Q10" s="26">
        <f t="shared" si="2"/>
        <v>77.9092395167022</v>
      </c>
    </row>
    <row r="11" spans="1:17" x14ac:dyDescent="0.25">
      <c r="A11" s="12">
        <v>6</v>
      </c>
      <c r="B11" s="23" t="s">
        <v>11</v>
      </c>
      <c r="C11" s="5">
        <v>19000</v>
      </c>
      <c r="D11" s="5">
        <v>17633</v>
      </c>
      <c r="E11" s="6">
        <f t="shared" si="0"/>
        <v>92.805263157894728</v>
      </c>
      <c r="F11" s="5">
        <v>17000</v>
      </c>
      <c r="G11" s="5">
        <v>24479</v>
      </c>
      <c r="H11" s="27">
        <f t="shared" si="1"/>
        <v>143.99411764705883</v>
      </c>
      <c r="I11" s="5">
        <v>17000</v>
      </c>
      <c r="J11" s="5">
        <v>16290</v>
      </c>
      <c r="K11" s="6">
        <v>95.8</v>
      </c>
      <c r="L11" s="25">
        <v>17000</v>
      </c>
      <c r="M11" s="30">
        <v>16290</v>
      </c>
      <c r="N11" s="26">
        <v>95.8</v>
      </c>
      <c r="O11" s="25">
        <v>17000</v>
      </c>
      <c r="P11" s="30">
        <v>16275</v>
      </c>
      <c r="Q11" s="26">
        <f t="shared" si="2"/>
        <v>95.735294117647058</v>
      </c>
    </row>
    <row r="12" spans="1:17" x14ac:dyDescent="0.25">
      <c r="A12" s="12">
        <v>7</v>
      </c>
      <c r="B12" s="23" t="s">
        <v>12</v>
      </c>
      <c r="C12" s="5">
        <v>702000</v>
      </c>
      <c r="D12" s="5">
        <v>488987</v>
      </c>
      <c r="E12" s="6">
        <f t="shared" si="0"/>
        <v>69.656267806267806</v>
      </c>
      <c r="F12" s="5">
        <v>608000</v>
      </c>
      <c r="G12" s="5">
        <v>509231</v>
      </c>
      <c r="H12" s="27">
        <f t="shared" si="1"/>
        <v>83.755098684210523</v>
      </c>
      <c r="I12" s="5">
        <v>608000</v>
      </c>
      <c r="J12" s="5">
        <v>512467</v>
      </c>
      <c r="K12" s="6">
        <v>83.9</v>
      </c>
      <c r="L12" s="25">
        <v>608000</v>
      </c>
      <c r="M12" s="30">
        <v>508191</v>
      </c>
      <c r="N12" s="26">
        <v>83.1</v>
      </c>
      <c r="O12" s="25">
        <v>608000</v>
      </c>
      <c r="P12" s="30">
        <v>519312</v>
      </c>
      <c r="Q12" s="26">
        <f t="shared" si="2"/>
        <v>85.413157894736841</v>
      </c>
    </row>
    <row r="13" spans="1:17" x14ac:dyDescent="0.25">
      <c r="A13" s="12">
        <v>8</v>
      </c>
      <c r="B13" s="23" t="s">
        <v>13</v>
      </c>
      <c r="C13" s="5">
        <v>10000</v>
      </c>
      <c r="D13" s="5">
        <v>8023</v>
      </c>
      <c r="E13" s="6">
        <f t="shared" si="0"/>
        <v>80.23</v>
      </c>
      <c r="F13" s="5">
        <v>9000</v>
      </c>
      <c r="G13" s="5">
        <v>7195</v>
      </c>
      <c r="H13" s="27">
        <f t="shared" si="1"/>
        <v>79.944444444444443</v>
      </c>
      <c r="I13" s="5">
        <v>9000</v>
      </c>
      <c r="J13" s="5">
        <v>7237</v>
      </c>
      <c r="K13" s="6">
        <v>72.400000000000006</v>
      </c>
      <c r="L13" s="25">
        <v>9000</v>
      </c>
      <c r="M13" s="30">
        <v>7229</v>
      </c>
      <c r="N13" s="26">
        <v>72.3</v>
      </c>
      <c r="O13" s="25">
        <v>9000</v>
      </c>
      <c r="P13" s="30">
        <v>7123</v>
      </c>
      <c r="Q13" s="26">
        <f t="shared" si="2"/>
        <v>79.144444444444446</v>
      </c>
    </row>
    <row r="14" spans="1:17" x14ac:dyDescent="0.25">
      <c r="A14" s="12">
        <v>9</v>
      </c>
      <c r="B14" s="23" t="s">
        <v>14</v>
      </c>
      <c r="C14" s="5">
        <v>6000</v>
      </c>
      <c r="D14" s="5">
        <v>3059</v>
      </c>
      <c r="E14" s="6">
        <f t="shared" si="0"/>
        <v>50.983333333333334</v>
      </c>
      <c r="F14" s="5">
        <v>5000</v>
      </c>
      <c r="G14" s="5">
        <v>3198</v>
      </c>
      <c r="H14" s="27">
        <f t="shared" si="1"/>
        <v>63.959999999999994</v>
      </c>
      <c r="I14" s="5">
        <v>5000</v>
      </c>
      <c r="J14" s="5">
        <v>3195</v>
      </c>
      <c r="K14" s="6">
        <v>63.9</v>
      </c>
      <c r="L14" s="25">
        <v>5000</v>
      </c>
      <c r="M14" s="30">
        <v>3195</v>
      </c>
      <c r="N14" s="26">
        <v>63.9</v>
      </c>
      <c r="O14" s="25">
        <v>5000</v>
      </c>
      <c r="P14" s="30">
        <v>3429</v>
      </c>
      <c r="Q14" s="26">
        <f t="shared" si="2"/>
        <v>68.58</v>
      </c>
    </row>
    <row r="15" spans="1:17" x14ac:dyDescent="0.25">
      <c r="A15" s="12">
        <v>10</v>
      </c>
      <c r="B15" s="23" t="s">
        <v>16</v>
      </c>
      <c r="C15" s="5">
        <v>333000</v>
      </c>
      <c r="D15" s="5">
        <v>227042</v>
      </c>
      <c r="E15" s="6">
        <f t="shared" si="0"/>
        <v>68.180780780780779</v>
      </c>
      <c r="F15" s="5">
        <v>295000</v>
      </c>
      <c r="G15" s="5">
        <v>288006</v>
      </c>
      <c r="H15" s="27">
        <f t="shared" si="1"/>
        <v>97.629152542372879</v>
      </c>
      <c r="I15" s="5">
        <v>295000</v>
      </c>
      <c r="J15" s="5">
        <v>246529</v>
      </c>
      <c r="K15" s="6">
        <v>105</v>
      </c>
      <c r="L15" s="25">
        <v>295000</v>
      </c>
      <c r="M15" s="25">
        <v>248594</v>
      </c>
      <c r="N15" s="26">
        <v>106</v>
      </c>
      <c r="O15" s="25">
        <v>295000</v>
      </c>
      <c r="P15" s="25">
        <v>237753</v>
      </c>
      <c r="Q15" s="26">
        <f t="shared" si="2"/>
        <v>80.594237288135588</v>
      </c>
    </row>
    <row r="16" spans="1:17" x14ac:dyDescent="0.25">
      <c r="A16" s="12">
        <v>11</v>
      </c>
      <c r="B16" s="23" t="s">
        <v>17</v>
      </c>
      <c r="C16" s="5">
        <v>22000</v>
      </c>
      <c r="D16" s="5">
        <v>16501</v>
      </c>
      <c r="E16" s="6">
        <f t="shared" si="0"/>
        <v>75.00454545454545</v>
      </c>
      <c r="F16" s="5">
        <v>20000</v>
      </c>
      <c r="G16" s="5">
        <v>21994</v>
      </c>
      <c r="H16" s="27">
        <f t="shared" si="1"/>
        <v>109.96999999999998</v>
      </c>
      <c r="I16" s="5">
        <v>20000</v>
      </c>
      <c r="J16" s="5">
        <v>22209</v>
      </c>
      <c r="K16" s="6">
        <v>108.9</v>
      </c>
      <c r="L16" s="25">
        <v>20000</v>
      </c>
      <c r="M16" s="30">
        <v>22828</v>
      </c>
      <c r="N16" s="26">
        <v>111.9</v>
      </c>
      <c r="O16" s="25">
        <v>20000</v>
      </c>
      <c r="P16" s="30">
        <v>23694</v>
      </c>
      <c r="Q16" s="26">
        <f t="shared" si="2"/>
        <v>118.47000000000001</v>
      </c>
    </row>
    <row r="17" spans="1:17" x14ac:dyDescent="0.25">
      <c r="A17" s="12">
        <v>12</v>
      </c>
      <c r="B17" s="23" t="s">
        <v>18</v>
      </c>
      <c r="C17" s="5">
        <v>1430000</v>
      </c>
      <c r="D17" s="5">
        <v>1268668</v>
      </c>
      <c r="E17" s="6">
        <f t="shared" si="0"/>
        <v>88.718041958041965</v>
      </c>
      <c r="F17" s="5">
        <v>1251000</v>
      </c>
      <c r="G17" s="5">
        <v>1216401</v>
      </c>
      <c r="H17" s="27">
        <f t="shared" si="1"/>
        <v>97.234292565947243</v>
      </c>
      <c r="I17" s="5">
        <v>1251000</v>
      </c>
      <c r="J17" s="5">
        <v>1172673</v>
      </c>
      <c r="K17" s="6">
        <v>93.5</v>
      </c>
      <c r="L17" s="25">
        <v>1251000</v>
      </c>
      <c r="M17" s="30">
        <v>1186763</v>
      </c>
      <c r="N17" s="26">
        <v>94.6</v>
      </c>
      <c r="O17" s="25">
        <v>1251000</v>
      </c>
      <c r="P17" s="30">
        <v>1161938</v>
      </c>
      <c r="Q17" s="26">
        <f t="shared" si="2"/>
        <v>92.88073541167067</v>
      </c>
    </row>
    <row r="18" spans="1:17" x14ac:dyDescent="0.25">
      <c r="A18" s="12">
        <v>13</v>
      </c>
      <c r="B18" s="23" t="s">
        <v>19</v>
      </c>
      <c r="C18" s="5">
        <v>617000</v>
      </c>
      <c r="D18" s="5">
        <v>505096</v>
      </c>
      <c r="E18" s="6">
        <f t="shared" si="0"/>
        <v>81.863209076175039</v>
      </c>
      <c r="F18" s="5">
        <v>537000</v>
      </c>
      <c r="G18" s="5">
        <v>544687</v>
      </c>
      <c r="H18" s="27">
        <f t="shared" si="1"/>
        <v>101.4314711359404</v>
      </c>
      <c r="I18" s="5">
        <v>537000</v>
      </c>
      <c r="J18" s="5">
        <v>507077</v>
      </c>
      <c r="K18" s="6">
        <v>93.9</v>
      </c>
      <c r="L18" s="25">
        <v>537000</v>
      </c>
      <c r="M18" s="25">
        <v>516057</v>
      </c>
      <c r="N18" s="26">
        <v>95.8</v>
      </c>
      <c r="O18" s="25">
        <v>537000</v>
      </c>
      <c r="P18" s="25">
        <v>528198</v>
      </c>
      <c r="Q18" s="26">
        <f t="shared" si="2"/>
        <v>98.360893854748596</v>
      </c>
    </row>
    <row r="19" spans="1:17" x14ac:dyDescent="0.25">
      <c r="A19" s="12">
        <v>14</v>
      </c>
      <c r="B19" s="23" t="s">
        <v>20</v>
      </c>
      <c r="C19" s="5">
        <v>124000</v>
      </c>
      <c r="D19" s="5">
        <v>110185</v>
      </c>
      <c r="E19" s="6">
        <f t="shared" si="0"/>
        <v>88.858870967741936</v>
      </c>
      <c r="F19" s="5">
        <v>109000</v>
      </c>
      <c r="G19" s="5">
        <v>120481</v>
      </c>
      <c r="H19" s="27">
        <f t="shared" si="1"/>
        <v>110.53302752293578</v>
      </c>
      <c r="I19" s="5">
        <v>109000</v>
      </c>
      <c r="J19" s="5">
        <v>113566</v>
      </c>
      <c r="K19" s="6">
        <v>102.3</v>
      </c>
      <c r="L19" s="25">
        <v>109000</v>
      </c>
      <c r="M19" s="30">
        <v>113642</v>
      </c>
      <c r="N19" s="26">
        <v>102.4</v>
      </c>
      <c r="O19" s="25">
        <v>109000</v>
      </c>
      <c r="P19" s="30">
        <v>110370</v>
      </c>
      <c r="Q19" s="26">
        <f t="shared" si="2"/>
        <v>101.25688073394497</v>
      </c>
    </row>
    <row r="20" spans="1:17" x14ac:dyDescent="0.25">
      <c r="A20" s="12">
        <v>15</v>
      </c>
      <c r="B20" s="23" t="s">
        <v>21</v>
      </c>
      <c r="C20" s="5">
        <v>248000</v>
      </c>
      <c r="D20" s="5">
        <v>169934</v>
      </c>
      <c r="E20" s="6">
        <f t="shared" si="0"/>
        <v>68.521774193548396</v>
      </c>
      <c r="F20" s="5">
        <v>216000</v>
      </c>
      <c r="G20" s="5">
        <v>211740</v>
      </c>
      <c r="H20" s="27">
        <f t="shared" si="1"/>
        <v>98.027777777777786</v>
      </c>
      <c r="I20" s="5">
        <v>216000</v>
      </c>
      <c r="J20" s="5">
        <v>206026</v>
      </c>
      <c r="K20" s="6">
        <v>91.4</v>
      </c>
      <c r="L20" s="25">
        <v>216000</v>
      </c>
      <c r="M20" s="30">
        <v>205957</v>
      </c>
      <c r="N20" s="26">
        <v>91.4</v>
      </c>
      <c r="O20" s="25">
        <v>216000</v>
      </c>
      <c r="P20" s="30">
        <v>195481</v>
      </c>
      <c r="Q20" s="26">
        <f t="shared" si="2"/>
        <v>90.500462962962956</v>
      </c>
    </row>
    <row r="21" spans="1:17" x14ac:dyDescent="0.25">
      <c r="A21" s="12">
        <v>16</v>
      </c>
      <c r="B21" s="23" t="s">
        <v>22</v>
      </c>
      <c r="C21" s="5">
        <v>914000</v>
      </c>
      <c r="D21" s="5">
        <v>568987</v>
      </c>
      <c r="E21" s="6">
        <f t="shared" si="0"/>
        <v>62.252407002188178</v>
      </c>
      <c r="F21" s="5">
        <v>799000</v>
      </c>
      <c r="G21" s="5">
        <v>712386</v>
      </c>
      <c r="H21" s="27">
        <f t="shared" si="1"/>
        <v>89.15969962453066</v>
      </c>
      <c r="I21" s="5">
        <v>799000</v>
      </c>
      <c r="J21" s="5">
        <v>677539</v>
      </c>
      <c r="K21" s="6">
        <v>84.4</v>
      </c>
      <c r="L21" s="25">
        <v>799000</v>
      </c>
      <c r="M21" s="30">
        <v>599517</v>
      </c>
      <c r="N21" s="26">
        <v>74.2</v>
      </c>
      <c r="O21" s="25">
        <v>799000</v>
      </c>
      <c r="P21" s="30">
        <v>678405</v>
      </c>
      <c r="Q21" s="26">
        <f t="shared" si="2"/>
        <v>84.906758448060074</v>
      </c>
    </row>
    <row r="22" spans="1:17" x14ac:dyDescent="0.25">
      <c r="A22" s="12">
        <v>17</v>
      </c>
      <c r="B22" s="23" t="s">
        <v>23</v>
      </c>
      <c r="C22" s="5">
        <v>1262000</v>
      </c>
      <c r="D22" s="5">
        <v>1245414</v>
      </c>
      <c r="E22" s="6">
        <f t="shared" si="0"/>
        <v>98.685736925515059</v>
      </c>
      <c r="F22" s="5">
        <v>1110000</v>
      </c>
      <c r="G22" s="5">
        <v>1159252</v>
      </c>
      <c r="H22" s="27">
        <f t="shared" si="1"/>
        <v>104.43711711711711</v>
      </c>
      <c r="I22" s="5">
        <v>1110000</v>
      </c>
      <c r="J22" s="5">
        <v>1134700</v>
      </c>
      <c r="K22" s="6">
        <v>100.8</v>
      </c>
      <c r="L22" s="25">
        <v>1110000</v>
      </c>
      <c r="M22" s="25">
        <v>1127987</v>
      </c>
      <c r="N22" s="26">
        <v>100.2</v>
      </c>
      <c r="O22" s="25">
        <v>1110000</v>
      </c>
      <c r="P22" s="25">
        <v>1085495</v>
      </c>
      <c r="Q22" s="26">
        <f t="shared" si="2"/>
        <v>97.792342342342337</v>
      </c>
    </row>
    <row r="23" spans="1:17" x14ac:dyDescent="0.25">
      <c r="A23" s="12">
        <v>18</v>
      </c>
      <c r="B23" s="23" t="s">
        <v>24</v>
      </c>
      <c r="C23" s="5">
        <v>553000</v>
      </c>
      <c r="D23" s="5">
        <v>415089</v>
      </c>
      <c r="E23" s="6">
        <f t="shared" si="0"/>
        <v>75.061301989150081</v>
      </c>
      <c r="F23" s="5">
        <v>497000</v>
      </c>
      <c r="G23" s="5">
        <v>502831</v>
      </c>
      <c r="H23" s="27">
        <f t="shared" si="1"/>
        <v>101.17323943661971</v>
      </c>
      <c r="I23" s="5">
        <v>497000</v>
      </c>
      <c r="J23" s="5">
        <v>25935</v>
      </c>
      <c r="K23" s="6">
        <v>5.0999999999999996</v>
      </c>
      <c r="L23" s="25">
        <v>497000</v>
      </c>
      <c r="M23" s="30">
        <v>502142</v>
      </c>
      <c r="N23" s="26">
        <v>98.3</v>
      </c>
      <c r="O23" s="25">
        <v>497000</v>
      </c>
      <c r="P23" s="30">
        <v>502248</v>
      </c>
      <c r="Q23" s="26">
        <f t="shared" si="2"/>
        <v>101.0559356136821</v>
      </c>
    </row>
    <row r="24" spans="1:17" x14ac:dyDescent="0.25">
      <c r="A24" s="12">
        <v>19</v>
      </c>
      <c r="B24" s="23" t="s">
        <v>25</v>
      </c>
      <c r="C24" s="5">
        <v>1000</v>
      </c>
      <c r="D24" s="7">
        <v>939</v>
      </c>
      <c r="E24" s="6">
        <f t="shared" si="0"/>
        <v>93.899999999999991</v>
      </c>
      <c r="F24" s="5">
        <v>1000</v>
      </c>
      <c r="G24" s="7">
        <v>696</v>
      </c>
      <c r="H24" s="27">
        <f t="shared" si="1"/>
        <v>69.599999999999994</v>
      </c>
      <c r="I24" s="5">
        <v>1000</v>
      </c>
      <c r="J24" s="7">
        <v>943</v>
      </c>
      <c r="K24" s="6">
        <v>89.1</v>
      </c>
      <c r="L24" s="25">
        <v>1000</v>
      </c>
      <c r="M24" s="25">
        <v>941</v>
      </c>
      <c r="N24" s="26">
        <v>88.5</v>
      </c>
      <c r="O24" s="25">
        <v>1000</v>
      </c>
      <c r="P24" s="25">
        <v>1152</v>
      </c>
      <c r="Q24" s="26">
        <f t="shared" si="2"/>
        <v>115.19999999999999</v>
      </c>
    </row>
    <row r="25" spans="1:17" x14ac:dyDescent="0.25">
      <c r="A25" s="12">
        <v>20</v>
      </c>
      <c r="B25" s="23" t="s">
        <v>26</v>
      </c>
      <c r="C25" s="5">
        <v>2175000</v>
      </c>
      <c r="D25" s="5">
        <v>1483067</v>
      </c>
      <c r="E25" s="6">
        <f t="shared" si="0"/>
        <v>68.186988505747124</v>
      </c>
      <c r="F25" s="5">
        <v>1866000</v>
      </c>
      <c r="G25" s="5">
        <v>1410784</v>
      </c>
      <c r="H25" s="27">
        <f t="shared" si="1"/>
        <v>75.604715969989272</v>
      </c>
      <c r="I25" s="5">
        <v>1866000</v>
      </c>
      <c r="J25" s="5">
        <v>1492926</v>
      </c>
      <c r="K25" s="6">
        <v>79.400000000000006</v>
      </c>
      <c r="L25" s="25">
        <v>1866000</v>
      </c>
      <c r="M25" s="25">
        <v>1455242</v>
      </c>
      <c r="N25" s="26">
        <v>77.400000000000006</v>
      </c>
      <c r="O25" s="25">
        <v>1866000</v>
      </c>
      <c r="P25" s="25">
        <v>1474939</v>
      </c>
      <c r="Q25" s="26">
        <f t="shared" si="2"/>
        <v>79.042818863879958</v>
      </c>
    </row>
    <row r="26" spans="1:17" x14ac:dyDescent="0.25">
      <c r="A26" s="12">
        <v>21</v>
      </c>
      <c r="B26" s="23" t="s">
        <v>27</v>
      </c>
      <c r="C26" s="5">
        <v>2093000</v>
      </c>
      <c r="D26" s="5">
        <v>1796082</v>
      </c>
      <c r="E26" s="6">
        <f t="shared" si="0"/>
        <v>85.81376015289058</v>
      </c>
      <c r="F26" s="5">
        <v>1855000</v>
      </c>
      <c r="G26" s="5">
        <v>1913368</v>
      </c>
      <c r="H26" s="27">
        <f t="shared" si="1"/>
        <v>103.14652291105122</v>
      </c>
      <c r="I26" s="5">
        <v>1855000</v>
      </c>
      <c r="J26" s="5">
        <v>1907835</v>
      </c>
      <c r="K26" s="6">
        <v>102.2</v>
      </c>
      <c r="L26" s="25">
        <v>1855000</v>
      </c>
      <c r="M26" s="25">
        <v>1907619</v>
      </c>
      <c r="N26" s="26">
        <v>102.2</v>
      </c>
      <c r="O26" s="25">
        <v>1855000</v>
      </c>
      <c r="P26" s="25">
        <v>1880349</v>
      </c>
      <c r="Q26" s="26">
        <f t="shared" si="2"/>
        <v>101.36652291105122</v>
      </c>
    </row>
    <row r="27" spans="1:17" x14ac:dyDescent="0.25">
      <c r="A27" s="12">
        <v>22</v>
      </c>
      <c r="B27" s="23" t="s">
        <v>28</v>
      </c>
      <c r="C27" s="5">
        <v>42000</v>
      </c>
      <c r="D27" s="5">
        <v>30583</v>
      </c>
      <c r="E27" s="6">
        <f t="shared" si="0"/>
        <v>72.816666666666663</v>
      </c>
      <c r="F27" s="5">
        <v>38000</v>
      </c>
      <c r="G27" s="5">
        <v>52702</v>
      </c>
      <c r="H27" s="27">
        <f t="shared" si="1"/>
        <v>138.68947368421053</v>
      </c>
      <c r="I27" s="5">
        <v>38000</v>
      </c>
      <c r="J27" s="5">
        <v>46258</v>
      </c>
      <c r="K27" s="6">
        <v>115.6</v>
      </c>
      <c r="L27" s="25">
        <v>38000</v>
      </c>
      <c r="M27" s="25">
        <v>46154</v>
      </c>
      <c r="N27" s="26">
        <v>115.4</v>
      </c>
      <c r="O27" s="25">
        <v>38000</v>
      </c>
      <c r="P27" s="25">
        <v>43638</v>
      </c>
      <c r="Q27" s="26">
        <f t="shared" si="2"/>
        <v>114.83684210526314</v>
      </c>
    </row>
    <row r="28" spans="1:17" x14ac:dyDescent="0.25">
      <c r="A28" s="12">
        <v>23</v>
      </c>
      <c r="B28" s="23" t="s">
        <v>29</v>
      </c>
      <c r="C28" s="5">
        <v>80000</v>
      </c>
      <c r="D28" s="5">
        <v>66183</v>
      </c>
      <c r="E28" s="6">
        <f t="shared" si="0"/>
        <v>82.728749999999991</v>
      </c>
      <c r="F28" s="5">
        <v>69000</v>
      </c>
      <c r="G28" s="5">
        <v>84723</v>
      </c>
      <c r="H28" s="27">
        <f t="shared" si="1"/>
        <v>122.78695652173911</v>
      </c>
      <c r="I28" s="5">
        <v>69000</v>
      </c>
      <c r="J28" s="5">
        <v>73845</v>
      </c>
      <c r="K28" s="6">
        <v>107.1</v>
      </c>
      <c r="L28" s="25">
        <v>69000</v>
      </c>
      <c r="M28" s="30">
        <v>73862</v>
      </c>
      <c r="N28" s="26">
        <v>107.2</v>
      </c>
      <c r="O28" s="25">
        <v>69000</v>
      </c>
      <c r="P28" s="30">
        <v>69499</v>
      </c>
      <c r="Q28" s="26">
        <f t="shared" si="2"/>
        <v>100.7231884057971</v>
      </c>
    </row>
    <row r="29" spans="1:17" x14ac:dyDescent="0.25">
      <c r="A29" s="12">
        <v>24</v>
      </c>
      <c r="B29" s="23" t="s">
        <v>30</v>
      </c>
      <c r="C29" s="5">
        <v>20000</v>
      </c>
      <c r="D29" s="5">
        <v>22337</v>
      </c>
      <c r="E29" s="6">
        <f t="shared" si="0"/>
        <v>111.68499999999999</v>
      </c>
      <c r="F29" s="5">
        <v>17000</v>
      </c>
      <c r="G29" s="5">
        <v>24347</v>
      </c>
      <c r="H29" s="27">
        <f t="shared" si="1"/>
        <v>143.21764705882353</v>
      </c>
      <c r="I29" s="5">
        <v>17000</v>
      </c>
      <c r="J29" s="5">
        <v>23063</v>
      </c>
      <c r="K29" s="6">
        <v>136</v>
      </c>
      <c r="L29" s="25">
        <v>17000</v>
      </c>
      <c r="M29" s="30">
        <v>23088</v>
      </c>
      <c r="N29" s="26">
        <v>136.1</v>
      </c>
      <c r="O29" s="25">
        <v>17000</v>
      </c>
      <c r="P29" s="30">
        <v>21761</v>
      </c>
      <c r="Q29" s="26">
        <f t="shared" si="2"/>
        <v>128.00588235294117</v>
      </c>
    </row>
    <row r="30" spans="1:17" x14ac:dyDescent="0.25">
      <c r="A30" s="12">
        <v>25</v>
      </c>
      <c r="B30" s="23" t="s">
        <v>31</v>
      </c>
      <c r="C30" s="5">
        <v>34000</v>
      </c>
      <c r="D30" s="5">
        <v>17764</v>
      </c>
      <c r="E30" s="6">
        <f t="shared" si="0"/>
        <v>52.247058823529414</v>
      </c>
      <c r="F30" s="5">
        <v>30000</v>
      </c>
      <c r="G30" s="5">
        <v>27959</v>
      </c>
      <c r="H30" s="27">
        <f t="shared" si="1"/>
        <v>93.196666666666673</v>
      </c>
      <c r="I30" s="5">
        <v>30000</v>
      </c>
      <c r="J30" s="5">
        <v>24166</v>
      </c>
      <c r="K30" s="6">
        <v>77.900000000000006</v>
      </c>
      <c r="L30" s="25">
        <v>30000</v>
      </c>
      <c r="M30" s="30">
        <v>23974</v>
      </c>
      <c r="N30" s="26">
        <v>77.2</v>
      </c>
      <c r="O30" s="25">
        <v>30000</v>
      </c>
      <c r="P30" s="30">
        <v>21960</v>
      </c>
      <c r="Q30" s="26">
        <f t="shared" si="2"/>
        <v>73.2</v>
      </c>
    </row>
    <row r="31" spans="1:17" x14ac:dyDescent="0.25">
      <c r="A31" s="12">
        <v>26</v>
      </c>
      <c r="B31" s="23" t="s">
        <v>32</v>
      </c>
      <c r="C31" s="5">
        <v>931000</v>
      </c>
      <c r="D31" s="5">
        <v>709699</v>
      </c>
      <c r="E31" s="6">
        <f t="shared" si="0"/>
        <v>76.229752953813104</v>
      </c>
      <c r="F31" s="5">
        <v>801000</v>
      </c>
      <c r="G31" s="5">
        <v>729032</v>
      </c>
      <c r="H31" s="27">
        <f t="shared" si="1"/>
        <v>91.015230961298371</v>
      </c>
      <c r="I31" s="5">
        <v>801000</v>
      </c>
      <c r="J31" s="5">
        <v>750108</v>
      </c>
      <c r="K31" s="6">
        <v>93</v>
      </c>
      <c r="L31" s="25">
        <v>801000</v>
      </c>
      <c r="M31" s="30">
        <v>735528</v>
      </c>
      <c r="N31" s="26">
        <v>91.2</v>
      </c>
      <c r="O31" s="25">
        <v>801000</v>
      </c>
      <c r="P31" s="30">
        <v>738667</v>
      </c>
      <c r="Q31" s="26">
        <f t="shared" si="2"/>
        <v>92.218102372034963</v>
      </c>
    </row>
    <row r="32" spans="1:17" x14ac:dyDescent="0.25">
      <c r="A32" s="12">
        <v>27</v>
      </c>
      <c r="B32" s="23" t="s">
        <v>33</v>
      </c>
      <c r="C32" s="5">
        <v>23000</v>
      </c>
      <c r="D32" s="5">
        <v>16438</v>
      </c>
      <c r="E32" s="6">
        <f t="shared" si="0"/>
        <v>71.469565217391306</v>
      </c>
      <c r="F32" s="5">
        <v>21000</v>
      </c>
      <c r="G32" s="5">
        <v>32122</v>
      </c>
      <c r="H32" s="27">
        <f t="shared" si="1"/>
        <v>152.96190476190478</v>
      </c>
      <c r="I32" s="5">
        <v>21000</v>
      </c>
      <c r="J32" s="5">
        <v>14801</v>
      </c>
      <c r="K32" s="6">
        <v>70.5</v>
      </c>
      <c r="L32" s="25">
        <v>21000</v>
      </c>
      <c r="M32" s="30">
        <v>14801</v>
      </c>
      <c r="N32" s="26">
        <v>70.5</v>
      </c>
      <c r="O32" s="25">
        <v>21000</v>
      </c>
      <c r="P32" s="30">
        <v>14542</v>
      </c>
      <c r="Q32" s="26">
        <f t="shared" si="2"/>
        <v>69.247619047619054</v>
      </c>
    </row>
    <row r="33" spans="1:17" x14ac:dyDescent="0.25">
      <c r="A33" s="12">
        <v>28</v>
      </c>
      <c r="B33" s="23" t="s">
        <v>34</v>
      </c>
      <c r="C33" s="5">
        <v>493000</v>
      </c>
      <c r="D33" s="5">
        <v>421108</v>
      </c>
      <c r="E33" s="6">
        <f t="shared" si="0"/>
        <v>85.417444219066937</v>
      </c>
      <c r="F33" s="5">
        <v>435000</v>
      </c>
      <c r="G33" s="5">
        <v>446673</v>
      </c>
      <c r="H33" s="27">
        <f t="shared" si="1"/>
        <v>102.68344827586206</v>
      </c>
      <c r="I33" s="5">
        <v>435000</v>
      </c>
      <c r="J33" s="5">
        <v>427723</v>
      </c>
      <c r="K33" s="6">
        <v>96.7</v>
      </c>
      <c r="L33" s="25">
        <v>435000</v>
      </c>
      <c r="M33" s="25">
        <v>425999</v>
      </c>
      <c r="N33" s="26">
        <v>96.3</v>
      </c>
      <c r="O33" s="25">
        <v>435000</v>
      </c>
      <c r="P33" s="25">
        <v>419539</v>
      </c>
      <c r="Q33" s="26">
        <f t="shared" si="2"/>
        <v>96.445747126436785</v>
      </c>
    </row>
    <row r="34" spans="1:17" x14ac:dyDescent="0.25">
      <c r="A34" s="12">
        <v>29</v>
      </c>
      <c r="B34" s="23" t="s">
        <v>35</v>
      </c>
      <c r="C34" s="5">
        <v>1999000</v>
      </c>
      <c r="D34" s="5">
        <v>1584445</v>
      </c>
      <c r="E34" s="6">
        <f t="shared" si="0"/>
        <v>79.261880940470235</v>
      </c>
      <c r="F34" s="5">
        <v>1728000</v>
      </c>
      <c r="G34" s="5">
        <v>1451302</v>
      </c>
      <c r="H34" s="27">
        <f t="shared" si="1"/>
        <v>83.987384259259258</v>
      </c>
      <c r="I34" s="5">
        <v>1728000</v>
      </c>
      <c r="J34" s="5">
        <v>1434788</v>
      </c>
      <c r="K34" s="6">
        <v>82.3</v>
      </c>
      <c r="L34" s="25">
        <v>1728000</v>
      </c>
      <c r="M34" s="30">
        <v>1434856</v>
      </c>
      <c r="N34" s="26">
        <v>82.3</v>
      </c>
      <c r="O34" s="25">
        <v>1728000</v>
      </c>
      <c r="P34" s="30">
        <v>1369164</v>
      </c>
      <c r="Q34" s="26">
        <f t="shared" si="2"/>
        <v>79.234027777777783</v>
      </c>
    </row>
    <row r="35" spans="1:17" x14ac:dyDescent="0.25">
      <c r="A35" s="12">
        <v>30</v>
      </c>
      <c r="B35" s="23" t="s">
        <v>36</v>
      </c>
      <c r="C35" s="5">
        <v>12000</v>
      </c>
      <c r="D35" s="5">
        <v>8229</v>
      </c>
      <c r="E35" s="6">
        <f t="shared" si="0"/>
        <v>68.575000000000003</v>
      </c>
      <c r="F35" s="5">
        <v>11000</v>
      </c>
      <c r="G35" s="5">
        <v>8179</v>
      </c>
      <c r="H35" s="27">
        <f t="shared" si="1"/>
        <v>74.354545454545445</v>
      </c>
      <c r="I35" s="5">
        <v>11000</v>
      </c>
      <c r="J35" s="5">
        <v>8326</v>
      </c>
      <c r="K35" s="6">
        <v>75.599999999999994</v>
      </c>
      <c r="L35" s="25">
        <v>11000</v>
      </c>
      <c r="M35" s="25">
        <v>8534</v>
      </c>
      <c r="N35" s="26">
        <v>77.5</v>
      </c>
      <c r="O35" s="25">
        <v>11000</v>
      </c>
      <c r="P35" s="25">
        <v>8543</v>
      </c>
      <c r="Q35" s="26">
        <f t="shared" si="2"/>
        <v>77.663636363636371</v>
      </c>
    </row>
    <row r="36" spans="1:17" x14ac:dyDescent="0.25">
      <c r="A36" s="12">
        <v>31</v>
      </c>
      <c r="B36" s="23" t="s">
        <v>37</v>
      </c>
      <c r="C36" s="5">
        <v>1257000</v>
      </c>
      <c r="D36" s="5">
        <v>1129817</v>
      </c>
      <c r="E36" s="6">
        <f t="shared" si="0"/>
        <v>89.882020684168651</v>
      </c>
      <c r="F36" s="5">
        <v>1119000</v>
      </c>
      <c r="G36" s="5">
        <v>1028188</v>
      </c>
      <c r="H36" s="27">
        <f t="shared" si="1"/>
        <v>91.884539767649684</v>
      </c>
      <c r="I36" s="5">
        <v>1119000</v>
      </c>
      <c r="J36" s="7">
        <v>19610</v>
      </c>
      <c r="K36" s="6">
        <v>6.8</v>
      </c>
      <c r="L36" s="25">
        <v>1119000</v>
      </c>
      <c r="M36" s="30">
        <v>1040700</v>
      </c>
      <c r="N36" s="26">
        <v>88.9</v>
      </c>
      <c r="O36" s="25">
        <v>1119000</v>
      </c>
      <c r="P36" s="30">
        <v>1043799</v>
      </c>
      <c r="Q36" s="26">
        <f t="shared" si="2"/>
        <v>93.27962466487935</v>
      </c>
    </row>
    <row r="37" spans="1:17" x14ac:dyDescent="0.25">
      <c r="A37" s="12">
        <v>32</v>
      </c>
      <c r="B37" s="23" t="s">
        <v>55</v>
      </c>
      <c r="C37" s="24" t="s">
        <v>56</v>
      </c>
      <c r="D37" s="24" t="s">
        <v>56</v>
      </c>
      <c r="E37" s="24" t="s">
        <v>56</v>
      </c>
      <c r="F37" s="36" t="s">
        <v>56</v>
      </c>
      <c r="G37" s="36" t="s">
        <v>56</v>
      </c>
      <c r="H37" s="36" t="s">
        <v>56</v>
      </c>
      <c r="I37" s="36" t="s">
        <v>56</v>
      </c>
      <c r="J37" s="36" t="s">
        <v>56</v>
      </c>
      <c r="K37" s="36" t="s">
        <v>56</v>
      </c>
      <c r="L37" s="36" t="s">
        <v>56</v>
      </c>
      <c r="M37" s="36" t="s">
        <v>56</v>
      </c>
      <c r="N37" s="36" t="s">
        <v>56</v>
      </c>
      <c r="O37" s="44" t="s">
        <v>56</v>
      </c>
      <c r="P37" s="44" t="s">
        <v>56</v>
      </c>
      <c r="Q37" s="44" t="s">
        <v>56</v>
      </c>
    </row>
    <row r="38" spans="1:17" x14ac:dyDescent="0.25">
      <c r="A38" s="12">
        <v>33</v>
      </c>
      <c r="B38" s="23" t="s">
        <v>38</v>
      </c>
      <c r="C38" s="5">
        <v>57000</v>
      </c>
      <c r="D38" s="5">
        <v>50042</v>
      </c>
      <c r="E38" s="6">
        <f t="shared" si="0"/>
        <v>87.792982456140351</v>
      </c>
      <c r="F38" s="5">
        <v>51000</v>
      </c>
      <c r="G38" s="5">
        <v>56239</v>
      </c>
      <c r="H38" s="27">
        <f t="shared" si="1"/>
        <v>110.27254901960784</v>
      </c>
      <c r="I38" s="5">
        <v>51000</v>
      </c>
      <c r="J38" s="5">
        <v>54521</v>
      </c>
      <c r="K38" s="6">
        <v>106.8</v>
      </c>
      <c r="L38" s="25">
        <v>51000</v>
      </c>
      <c r="M38" s="25">
        <v>54626</v>
      </c>
      <c r="N38" s="26">
        <v>107</v>
      </c>
      <c r="O38" s="25">
        <v>51000</v>
      </c>
      <c r="P38" s="25">
        <v>52656</v>
      </c>
      <c r="Q38" s="26">
        <f t="shared" si="2"/>
        <v>103.2470588235294</v>
      </c>
    </row>
    <row r="39" spans="1:17" x14ac:dyDescent="0.25">
      <c r="A39" s="12">
        <v>34</v>
      </c>
      <c r="B39" s="23" t="s">
        <v>39</v>
      </c>
      <c r="C39" s="5">
        <v>6178000</v>
      </c>
      <c r="D39" s="5">
        <v>4436068</v>
      </c>
      <c r="E39" s="6">
        <f t="shared" si="0"/>
        <v>71.804273227581746</v>
      </c>
      <c r="F39" s="5">
        <v>5318000</v>
      </c>
      <c r="G39" s="5">
        <v>4656311</v>
      </c>
      <c r="H39" s="27">
        <f t="shared" si="1"/>
        <v>87.557559232794276</v>
      </c>
      <c r="I39" s="5">
        <v>5318000</v>
      </c>
      <c r="J39" s="5">
        <v>4413074</v>
      </c>
      <c r="K39" s="6">
        <v>82.5</v>
      </c>
      <c r="L39" s="25">
        <v>5318000</v>
      </c>
      <c r="M39" s="25">
        <v>4320912</v>
      </c>
      <c r="N39" s="26">
        <v>80.5</v>
      </c>
      <c r="O39" s="25">
        <v>5318000</v>
      </c>
      <c r="P39" s="25">
        <v>4556407</v>
      </c>
      <c r="Q39" s="26">
        <f t="shared" si="2"/>
        <v>85.678958254983073</v>
      </c>
    </row>
    <row r="40" spans="1:17" x14ac:dyDescent="0.25">
      <c r="A40" s="12">
        <v>35</v>
      </c>
      <c r="B40" s="23" t="s">
        <v>40</v>
      </c>
      <c r="C40" s="5">
        <v>210000</v>
      </c>
      <c r="D40" s="5">
        <v>162162</v>
      </c>
      <c r="E40" s="6">
        <f t="shared" si="0"/>
        <v>77.22</v>
      </c>
      <c r="F40" s="5">
        <v>185000</v>
      </c>
      <c r="G40" s="5">
        <v>180656</v>
      </c>
      <c r="H40" s="27">
        <f t="shared" si="1"/>
        <v>97.651891891891893</v>
      </c>
      <c r="I40" s="5">
        <v>185000</v>
      </c>
      <c r="J40" s="5">
        <v>163386</v>
      </c>
      <c r="K40" s="6">
        <v>86.8</v>
      </c>
      <c r="L40" s="25">
        <v>185000</v>
      </c>
      <c r="M40" s="30">
        <v>163091</v>
      </c>
      <c r="N40" s="26">
        <v>86.6</v>
      </c>
      <c r="O40" s="25">
        <v>185000</v>
      </c>
      <c r="P40" s="30">
        <v>167411</v>
      </c>
      <c r="Q40" s="26">
        <f t="shared" si="2"/>
        <v>90.492432432432437</v>
      </c>
    </row>
    <row r="41" spans="1:17" x14ac:dyDescent="0.25">
      <c r="A41" s="12">
        <v>36</v>
      </c>
      <c r="B41" s="23" t="s">
        <v>41</v>
      </c>
      <c r="C41" s="5">
        <v>1639000</v>
      </c>
      <c r="D41" s="5">
        <v>1470770</v>
      </c>
      <c r="E41" s="6">
        <f t="shared" si="0"/>
        <v>89.73581452104942</v>
      </c>
      <c r="F41" s="5">
        <v>1442000</v>
      </c>
      <c r="G41" s="5">
        <v>1593099</v>
      </c>
      <c r="H41" s="27">
        <f t="shared" si="1"/>
        <v>110.47843273231624</v>
      </c>
      <c r="I41" s="5">
        <v>1442000</v>
      </c>
      <c r="J41" s="5">
        <v>1482930</v>
      </c>
      <c r="K41" s="6">
        <v>101.3</v>
      </c>
      <c r="L41" s="25">
        <v>1442000</v>
      </c>
      <c r="M41" s="25">
        <v>1439646</v>
      </c>
      <c r="N41" s="26">
        <v>98.4</v>
      </c>
      <c r="O41" s="25">
        <v>1442000</v>
      </c>
      <c r="P41" s="25">
        <v>1488957</v>
      </c>
      <c r="Q41" s="26">
        <f t="shared" si="2"/>
        <v>103.25638002773925</v>
      </c>
    </row>
    <row r="42" spans="1:17" x14ac:dyDescent="0.25">
      <c r="A42" s="12"/>
      <c r="B42" s="23" t="s">
        <v>42</v>
      </c>
      <c r="C42" s="7" t="s">
        <v>15</v>
      </c>
      <c r="D42" s="7"/>
      <c r="E42" s="6"/>
      <c r="F42" s="38"/>
      <c r="G42" s="7" t="s">
        <v>15</v>
      </c>
      <c r="H42" s="27"/>
      <c r="I42" s="7" t="s">
        <v>15</v>
      </c>
      <c r="J42" s="7" t="s">
        <v>15</v>
      </c>
      <c r="K42" s="6" t="s">
        <v>15</v>
      </c>
      <c r="L42" s="43" t="s">
        <v>15</v>
      </c>
      <c r="M42" s="25" t="s">
        <v>15</v>
      </c>
      <c r="N42" s="26" t="s">
        <v>15</v>
      </c>
      <c r="O42" s="43" t="s">
        <v>15</v>
      </c>
      <c r="P42" s="25" t="s">
        <v>15</v>
      </c>
      <c r="Q42" s="26"/>
    </row>
    <row r="43" spans="1:17" x14ac:dyDescent="0.25">
      <c r="A43" s="12"/>
      <c r="B43" s="23" t="s">
        <v>43</v>
      </c>
      <c r="C43" s="7" t="s">
        <v>15</v>
      </c>
      <c r="D43" s="5">
        <v>8189</v>
      </c>
      <c r="E43" s="6"/>
      <c r="F43" s="38"/>
      <c r="G43" s="5">
        <v>10556</v>
      </c>
      <c r="H43" s="27"/>
      <c r="I43" s="7" t="s">
        <v>15</v>
      </c>
      <c r="J43" s="5">
        <v>32626</v>
      </c>
      <c r="K43" s="6" t="s">
        <v>15</v>
      </c>
      <c r="L43" s="43" t="s">
        <v>15</v>
      </c>
      <c r="M43" s="25">
        <v>13524</v>
      </c>
      <c r="N43" s="26" t="s">
        <v>15</v>
      </c>
      <c r="O43" s="43" t="s">
        <v>15</v>
      </c>
      <c r="P43" s="25">
        <v>10522</v>
      </c>
      <c r="Q43" s="26"/>
    </row>
    <row r="44" spans="1:17" s="15" customFormat="1" x14ac:dyDescent="0.25">
      <c r="A44" s="13"/>
      <c r="B44" s="23" t="s">
        <v>1</v>
      </c>
      <c r="C44" s="14">
        <v>29192000</v>
      </c>
      <c r="D44" s="14">
        <f>SUM(D6:D43)</f>
        <v>22739244</v>
      </c>
      <c r="E44" s="45">
        <f t="shared" si="0"/>
        <v>77.89546451082488</v>
      </c>
      <c r="F44" s="40">
        <v>25421000</v>
      </c>
      <c r="G44" s="40">
        <f>SUM(G6:G43)</f>
        <v>23657602</v>
      </c>
      <c r="H44" s="46">
        <f>G44/F44*100</f>
        <v>93.063223319302935</v>
      </c>
      <c r="I44" s="42">
        <f>SUM(I6:I41)</f>
        <v>25421000</v>
      </c>
      <c r="J44" s="42">
        <f>SUM(J6:J43)</f>
        <v>21383551</v>
      </c>
      <c r="K44" s="10">
        <f>J44/I44*100</f>
        <v>84.117662562448373</v>
      </c>
      <c r="L44" s="13">
        <v>25421000</v>
      </c>
      <c r="M44" s="13">
        <f>SUM(M6:M43)</f>
        <v>22278327</v>
      </c>
      <c r="N44" s="34">
        <v>87.678989811573103</v>
      </c>
      <c r="O44" s="13">
        <v>25421000</v>
      </c>
      <c r="P44" s="13">
        <f>SUM(P6:P43)</f>
        <v>22725315</v>
      </c>
      <c r="Q44" s="35">
        <f>P44/O44*100</f>
        <v>89.395834152865746</v>
      </c>
    </row>
    <row r="46" spans="1:17" x14ac:dyDescent="0.25">
      <c r="A46" s="3" t="s">
        <v>60</v>
      </c>
    </row>
    <row r="47" spans="1:17" x14ac:dyDescent="0.25">
      <c r="A47" s="3" t="s">
        <v>44</v>
      </c>
    </row>
    <row r="48" spans="1:17" x14ac:dyDescent="0.25">
      <c r="A48" s="4" t="s">
        <v>45</v>
      </c>
    </row>
    <row r="49" spans="1:17" x14ac:dyDescent="0.25">
      <c r="A49" s="4" t="s">
        <v>46</v>
      </c>
    </row>
    <row r="50" spans="1:17" x14ac:dyDescent="0.25">
      <c r="A50" s="4" t="s">
        <v>47</v>
      </c>
    </row>
    <row r="51" spans="1:17" x14ac:dyDescent="0.25">
      <c r="A51" s="3" t="s">
        <v>48</v>
      </c>
    </row>
    <row r="52" spans="1:17" x14ac:dyDescent="0.25">
      <c r="A52" s="4" t="s">
        <v>49</v>
      </c>
    </row>
    <row r="53" spans="1:17" x14ac:dyDescent="0.25">
      <c r="A53" s="3" t="s">
        <v>50</v>
      </c>
    </row>
    <row r="54" spans="1:17" x14ac:dyDescent="0.25">
      <c r="A54" s="67" t="s">
        <v>106</v>
      </c>
    </row>
    <row r="58" spans="1:17" ht="15.75" x14ac:dyDescent="0.25">
      <c r="A58" s="297" t="s">
        <v>0</v>
      </c>
      <c r="B58" s="297"/>
      <c r="C58" s="297"/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</row>
    <row r="59" spans="1:17" ht="15.75" x14ac:dyDescent="0.25">
      <c r="A59" s="297" t="s">
        <v>1</v>
      </c>
      <c r="B59" s="297"/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</row>
    <row r="60" spans="1:17" ht="15.75" x14ac:dyDescent="0.25">
      <c r="A60" s="297" t="s">
        <v>59</v>
      </c>
      <c r="B60" s="297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</row>
    <row r="61" spans="1:17" ht="15.75" x14ac:dyDescent="0.25">
      <c r="A61" s="2"/>
      <c r="B61" s="11"/>
      <c r="C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1:17" x14ac:dyDescent="0.25">
      <c r="A62" s="296" t="s">
        <v>3</v>
      </c>
      <c r="B62" s="296" t="s">
        <v>4</v>
      </c>
      <c r="C62" s="293" t="s">
        <v>2</v>
      </c>
      <c r="D62" s="294"/>
      <c r="E62" s="295"/>
      <c r="F62" s="293" t="s">
        <v>51</v>
      </c>
      <c r="G62" s="294"/>
      <c r="H62" s="295"/>
      <c r="I62" s="293" t="s">
        <v>52</v>
      </c>
      <c r="J62" s="294"/>
      <c r="K62" s="295"/>
      <c r="L62" s="293" t="s">
        <v>53</v>
      </c>
      <c r="M62" s="294"/>
      <c r="N62" s="295"/>
      <c r="O62" s="293" t="s">
        <v>54</v>
      </c>
      <c r="P62" s="294"/>
      <c r="Q62" s="295"/>
    </row>
    <row r="63" spans="1:17" x14ac:dyDescent="0.25">
      <c r="A63" s="296"/>
      <c r="B63" s="296"/>
      <c r="C63" s="22" t="s">
        <v>57</v>
      </c>
      <c r="D63" s="22" t="s">
        <v>5</v>
      </c>
      <c r="E63" s="22" t="s">
        <v>58</v>
      </c>
      <c r="F63" s="22" t="s">
        <v>57</v>
      </c>
      <c r="G63" s="22" t="s">
        <v>5</v>
      </c>
      <c r="H63" s="22" t="s">
        <v>58</v>
      </c>
      <c r="I63" s="22" t="s">
        <v>57</v>
      </c>
      <c r="J63" s="22" t="s">
        <v>5</v>
      </c>
      <c r="K63" s="22" t="s">
        <v>58</v>
      </c>
      <c r="L63" s="22" t="s">
        <v>57</v>
      </c>
      <c r="M63" s="22" t="s">
        <v>5</v>
      </c>
      <c r="N63" s="22" t="s">
        <v>58</v>
      </c>
      <c r="O63" s="22" t="s">
        <v>57</v>
      </c>
      <c r="P63" s="22" t="s">
        <v>5</v>
      </c>
      <c r="Q63" s="22" t="s">
        <v>58</v>
      </c>
    </row>
    <row r="64" spans="1:17" x14ac:dyDescent="0.25">
      <c r="A64" s="12">
        <v>1</v>
      </c>
      <c r="B64" s="23" t="s">
        <v>6</v>
      </c>
      <c r="C64" s="5">
        <v>7000</v>
      </c>
      <c r="D64" s="5">
        <v>4890</v>
      </c>
      <c r="E64" s="6">
        <f>D64/C64*100</f>
        <v>69.857142857142861</v>
      </c>
      <c r="F64" s="5">
        <v>6000</v>
      </c>
      <c r="G64" s="5">
        <v>4686</v>
      </c>
      <c r="H64" s="27">
        <f>G64/F64*100</f>
        <v>78.100000000000009</v>
      </c>
      <c r="I64" s="5">
        <v>6000</v>
      </c>
      <c r="J64" s="5">
        <v>4575</v>
      </c>
      <c r="K64" s="6">
        <v>76.5</v>
      </c>
      <c r="L64" s="25">
        <v>6000</v>
      </c>
      <c r="M64" s="30">
        <v>4515</v>
      </c>
      <c r="N64" s="26">
        <v>75.5</v>
      </c>
      <c r="O64" s="25">
        <v>6000</v>
      </c>
      <c r="P64" s="30">
        <v>5280</v>
      </c>
      <c r="Q64" s="26">
        <f>P64/O64*100</f>
        <v>88</v>
      </c>
    </row>
    <row r="65" spans="1:17" x14ac:dyDescent="0.25">
      <c r="A65" s="12">
        <v>2</v>
      </c>
      <c r="B65" s="23" t="s">
        <v>7</v>
      </c>
      <c r="C65" s="5">
        <v>1650000</v>
      </c>
      <c r="D65" s="5">
        <v>1572450</v>
      </c>
      <c r="E65" s="6">
        <f t="shared" ref="E65:E94" si="3">D65/C65*100</f>
        <v>95.3</v>
      </c>
      <c r="F65" s="5">
        <v>1439000</v>
      </c>
      <c r="G65" s="5">
        <v>1469040</v>
      </c>
      <c r="H65" s="27">
        <f t="shared" ref="H65:H94" si="4">G65/F65*100</f>
        <v>102.08756080611536</v>
      </c>
      <c r="I65" s="5">
        <v>1439000</v>
      </c>
      <c r="J65" s="5">
        <v>1480403</v>
      </c>
      <c r="K65" s="6">
        <v>100.1</v>
      </c>
      <c r="L65" s="25">
        <v>1439000</v>
      </c>
      <c r="M65" s="25">
        <v>1479987</v>
      </c>
      <c r="N65" s="26">
        <v>100.1</v>
      </c>
      <c r="O65" s="25">
        <v>1439000</v>
      </c>
      <c r="P65" s="25">
        <v>1454448</v>
      </c>
      <c r="Q65" s="26">
        <f t="shared" ref="Q65:Q94" si="5">P65/O65*100</f>
        <v>101.07352328005558</v>
      </c>
    </row>
    <row r="66" spans="1:17" x14ac:dyDescent="0.25">
      <c r="A66" s="12">
        <v>3</v>
      </c>
      <c r="B66" s="23" t="s">
        <v>8</v>
      </c>
      <c r="C66" s="5">
        <v>30000</v>
      </c>
      <c r="D66" s="5">
        <v>12788</v>
      </c>
      <c r="E66" s="6">
        <f t="shared" si="3"/>
        <v>42.626666666666665</v>
      </c>
      <c r="F66" s="5">
        <v>26000</v>
      </c>
      <c r="G66" s="5">
        <v>22157</v>
      </c>
      <c r="H66" s="27">
        <f t="shared" si="4"/>
        <v>85.219230769230762</v>
      </c>
      <c r="I66" s="5">
        <v>26000</v>
      </c>
      <c r="J66" s="5">
        <v>17651</v>
      </c>
      <c r="K66" s="6">
        <v>65.099999999999994</v>
      </c>
      <c r="L66" s="25">
        <v>26000</v>
      </c>
      <c r="M66" s="30">
        <v>17652</v>
      </c>
      <c r="N66" s="26">
        <v>65.2</v>
      </c>
      <c r="O66" s="25">
        <v>26000</v>
      </c>
      <c r="P66" s="30">
        <v>17511</v>
      </c>
      <c r="Q66" s="26">
        <f t="shared" si="5"/>
        <v>67.349999999999994</v>
      </c>
    </row>
    <row r="67" spans="1:17" x14ac:dyDescent="0.25">
      <c r="A67" s="12">
        <v>4</v>
      </c>
      <c r="B67" s="23" t="s">
        <v>9</v>
      </c>
      <c r="C67" s="5">
        <v>787000</v>
      </c>
      <c r="D67" s="5">
        <v>654510</v>
      </c>
      <c r="E67" s="6">
        <f t="shared" si="3"/>
        <v>83.165184243964418</v>
      </c>
      <c r="F67" s="5">
        <v>676000</v>
      </c>
      <c r="G67" s="5">
        <v>667893</v>
      </c>
      <c r="H67" s="27">
        <f t="shared" si="4"/>
        <v>98.80073964497042</v>
      </c>
      <c r="I67" s="5">
        <v>676000</v>
      </c>
      <c r="J67" s="5">
        <v>613097</v>
      </c>
      <c r="K67" s="6">
        <v>89.4</v>
      </c>
      <c r="L67" s="25">
        <v>676000</v>
      </c>
      <c r="M67" s="30">
        <v>604964</v>
      </c>
      <c r="N67" s="26">
        <v>88.2</v>
      </c>
      <c r="O67" s="25">
        <v>676000</v>
      </c>
      <c r="P67" s="30">
        <v>602484</v>
      </c>
      <c r="Q67" s="26">
        <f t="shared" si="5"/>
        <v>89.124852071005918</v>
      </c>
    </row>
    <row r="68" spans="1:17" x14ac:dyDescent="0.25">
      <c r="A68" s="12">
        <v>5</v>
      </c>
      <c r="B68" s="23" t="s">
        <v>10</v>
      </c>
      <c r="C68" s="5">
        <v>3234000</v>
      </c>
      <c r="D68" s="5">
        <v>2036066</v>
      </c>
      <c r="E68" s="6">
        <f t="shared" si="3"/>
        <v>62.958132343846628</v>
      </c>
      <c r="F68" s="5">
        <v>2814000</v>
      </c>
      <c r="G68" s="5">
        <v>2465009</v>
      </c>
      <c r="H68" s="27">
        <f t="shared" si="4"/>
        <v>87.598045486851461</v>
      </c>
      <c r="I68" s="5">
        <v>2814000</v>
      </c>
      <c r="J68" s="5">
        <v>2251453</v>
      </c>
      <c r="K68" s="6">
        <v>79.2</v>
      </c>
      <c r="L68" s="25">
        <v>2814000</v>
      </c>
      <c r="M68" s="25">
        <v>1929720</v>
      </c>
      <c r="N68" s="26">
        <v>68</v>
      </c>
      <c r="O68" s="25">
        <v>2814000</v>
      </c>
      <c r="P68" s="25">
        <v>2192366</v>
      </c>
      <c r="Q68" s="26">
        <f t="shared" si="5"/>
        <v>77.9092395167022</v>
      </c>
    </row>
    <row r="69" spans="1:17" x14ac:dyDescent="0.25">
      <c r="A69" s="12">
        <v>6</v>
      </c>
      <c r="B69" s="23" t="s">
        <v>11</v>
      </c>
      <c r="C69" s="5">
        <v>19000</v>
      </c>
      <c r="D69" s="5">
        <v>17633</v>
      </c>
      <c r="E69" s="6">
        <f t="shared" si="3"/>
        <v>92.805263157894728</v>
      </c>
      <c r="F69" s="5">
        <v>17000</v>
      </c>
      <c r="G69" s="5">
        <v>24479</v>
      </c>
      <c r="H69" s="27">
        <f t="shared" si="4"/>
        <v>143.99411764705883</v>
      </c>
      <c r="I69" s="5">
        <v>17000</v>
      </c>
      <c r="J69" s="5">
        <v>16290</v>
      </c>
      <c r="K69" s="6">
        <v>95.8</v>
      </c>
      <c r="L69" s="25">
        <v>17000</v>
      </c>
      <c r="M69" s="30">
        <v>16290</v>
      </c>
      <c r="N69" s="26">
        <v>95.8</v>
      </c>
      <c r="O69" s="25">
        <v>17000</v>
      </c>
      <c r="P69" s="30">
        <v>16275</v>
      </c>
      <c r="Q69" s="26">
        <f t="shared" si="5"/>
        <v>95.735294117647058</v>
      </c>
    </row>
    <row r="70" spans="1:17" x14ac:dyDescent="0.25">
      <c r="A70" s="12">
        <v>7</v>
      </c>
      <c r="B70" s="23" t="s">
        <v>12</v>
      </c>
      <c r="C70" s="5">
        <v>702000</v>
      </c>
      <c r="D70" s="5">
        <v>488987</v>
      </c>
      <c r="E70" s="6">
        <f t="shared" si="3"/>
        <v>69.656267806267806</v>
      </c>
      <c r="F70" s="5">
        <v>608000</v>
      </c>
      <c r="G70" s="5">
        <v>509231</v>
      </c>
      <c r="H70" s="27">
        <f t="shared" si="4"/>
        <v>83.755098684210523</v>
      </c>
      <c r="I70" s="5">
        <v>608000</v>
      </c>
      <c r="J70" s="5">
        <v>512467</v>
      </c>
      <c r="K70" s="6">
        <v>83.9</v>
      </c>
      <c r="L70" s="25">
        <v>608000</v>
      </c>
      <c r="M70" s="30">
        <v>508191</v>
      </c>
      <c r="N70" s="26">
        <v>83.1</v>
      </c>
      <c r="O70" s="25">
        <v>608000</v>
      </c>
      <c r="P70" s="30">
        <v>519312</v>
      </c>
      <c r="Q70" s="26">
        <f t="shared" si="5"/>
        <v>85.413157894736841</v>
      </c>
    </row>
    <row r="71" spans="1:17" x14ac:dyDescent="0.25">
      <c r="A71" s="12">
        <v>8</v>
      </c>
      <c r="B71" s="23" t="s">
        <v>13</v>
      </c>
      <c r="C71" s="5">
        <v>10000</v>
      </c>
      <c r="D71" s="5">
        <v>8023</v>
      </c>
      <c r="E71" s="6">
        <f t="shared" si="3"/>
        <v>80.23</v>
      </c>
      <c r="F71" s="5">
        <v>9000</v>
      </c>
      <c r="G71" s="5">
        <v>7195</v>
      </c>
      <c r="H71" s="27">
        <f t="shared" si="4"/>
        <v>79.944444444444443</v>
      </c>
      <c r="I71" s="5">
        <v>9000</v>
      </c>
      <c r="J71" s="5">
        <v>7237</v>
      </c>
      <c r="K71" s="6">
        <v>72.400000000000006</v>
      </c>
      <c r="L71" s="25">
        <v>9000</v>
      </c>
      <c r="M71" s="30">
        <v>7229</v>
      </c>
      <c r="N71" s="26">
        <v>72.3</v>
      </c>
      <c r="O71" s="25">
        <v>9000</v>
      </c>
      <c r="P71" s="30">
        <v>7123</v>
      </c>
      <c r="Q71" s="26">
        <f t="shared" si="5"/>
        <v>79.144444444444446</v>
      </c>
    </row>
    <row r="72" spans="1:17" x14ac:dyDescent="0.25">
      <c r="A72" s="12">
        <v>9</v>
      </c>
      <c r="B72" s="23" t="s">
        <v>14</v>
      </c>
      <c r="C72" s="5">
        <v>6000</v>
      </c>
      <c r="D72" s="5">
        <v>3059</v>
      </c>
      <c r="E72" s="6">
        <f t="shared" si="3"/>
        <v>50.983333333333334</v>
      </c>
      <c r="F72" s="5">
        <v>5000</v>
      </c>
      <c r="G72" s="5">
        <v>3198</v>
      </c>
      <c r="H72" s="27">
        <f t="shared" si="4"/>
        <v>63.959999999999994</v>
      </c>
      <c r="I72" s="5">
        <v>5000</v>
      </c>
      <c r="J72" s="5">
        <v>3195</v>
      </c>
      <c r="K72" s="6">
        <v>63.9</v>
      </c>
      <c r="L72" s="25">
        <v>5000</v>
      </c>
      <c r="M72" s="30">
        <v>3195</v>
      </c>
      <c r="N72" s="26">
        <v>63.9</v>
      </c>
      <c r="O72" s="25">
        <v>5000</v>
      </c>
      <c r="P72" s="30">
        <v>3429</v>
      </c>
      <c r="Q72" s="26">
        <f t="shared" si="5"/>
        <v>68.58</v>
      </c>
    </row>
    <row r="73" spans="1:17" x14ac:dyDescent="0.25">
      <c r="A73" s="12">
        <v>10</v>
      </c>
      <c r="B73" s="23" t="s">
        <v>16</v>
      </c>
      <c r="C73" s="5">
        <v>333000</v>
      </c>
      <c r="D73" s="5">
        <v>227042</v>
      </c>
      <c r="E73" s="6">
        <f t="shared" si="3"/>
        <v>68.180780780780779</v>
      </c>
      <c r="F73" s="5">
        <v>295000</v>
      </c>
      <c r="G73" s="5">
        <v>288006</v>
      </c>
      <c r="H73" s="27">
        <f t="shared" si="4"/>
        <v>97.629152542372879</v>
      </c>
      <c r="I73" s="5">
        <v>295000</v>
      </c>
      <c r="J73" s="5">
        <v>246529</v>
      </c>
      <c r="K73" s="6">
        <v>105</v>
      </c>
      <c r="L73" s="25">
        <v>295000</v>
      </c>
      <c r="M73" s="25">
        <v>248594</v>
      </c>
      <c r="N73" s="26">
        <v>106</v>
      </c>
      <c r="O73" s="25">
        <v>295000</v>
      </c>
      <c r="P73" s="25">
        <v>237753</v>
      </c>
      <c r="Q73" s="26">
        <f t="shared" si="5"/>
        <v>80.594237288135588</v>
      </c>
    </row>
    <row r="74" spans="1:17" x14ac:dyDescent="0.25">
      <c r="A74" s="12">
        <v>11</v>
      </c>
      <c r="B74" s="23" t="s">
        <v>17</v>
      </c>
      <c r="C74" s="5">
        <v>22000</v>
      </c>
      <c r="D74" s="5">
        <v>16501</v>
      </c>
      <c r="E74" s="6">
        <f t="shared" si="3"/>
        <v>75.00454545454545</v>
      </c>
      <c r="F74" s="5">
        <v>20000</v>
      </c>
      <c r="G74" s="5">
        <v>21994</v>
      </c>
      <c r="H74" s="27">
        <f t="shared" si="4"/>
        <v>109.96999999999998</v>
      </c>
      <c r="I74" s="5">
        <v>20000</v>
      </c>
      <c r="J74" s="5">
        <v>22209</v>
      </c>
      <c r="K74" s="6">
        <v>108.9</v>
      </c>
      <c r="L74" s="25">
        <v>20000</v>
      </c>
      <c r="M74" s="30">
        <v>22828</v>
      </c>
      <c r="N74" s="26">
        <v>111.9</v>
      </c>
      <c r="O74" s="25">
        <v>20000</v>
      </c>
      <c r="P74" s="30">
        <v>23694</v>
      </c>
      <c r="Q74" s="26">
        <f t="shared" si="5"/>
        <v>118.47000000000001</v>
      </c>
    </row>
    <row r="75" spans="1:17" x14ac:dyDescent="0.25">
      <c r="A75" s="12">
        <v>12</v>
      </c>
      <c r="B75" s="23" t="s">
        <v>18</v>
      </c>
      <c r="C75" s="5">
        <v>1430000</v>
      </c>
      <c r="D75" s="5">
        <v>1268668</v>
      </c>
      <c r="E75" s="6">
        <f t="shared" si="3"/>
        <v>88.718041958041965</v>
      </c>
      <c r="F75" s="5">
        <v>1251000</v>
      </c>
      <c r="G75" s="5">
        <v>1216401</v>
      </c>
      <c r="H75" s="27">
        <f t="shared" si="4"/>
        <v>97.234292565947243</v>
      </c>
      <c r="I75" s="5">
        <v>1251000</v>
      </c>
      <c r="J75" s="5">
        <v>1172673</v>
      </c>
      <c r="K75" s="6">
        <v>93.5</v>
      </c>
      <c r="L75" s="25">
        <v>1251000</v>
      </c>
      <c r="M75" s="30">
        <v>1186763</v>
      </c>
      <c r="N75" s="26">
        <v>94.6</v>
      </c>
      <c r="O75" s="25">
        <v>1251000</v>
      </c>
      <c r="P75" s="30">
        <v>1161938</v>
      </c>
      <c r="Q75" s="26">
        <f t="shared" si="5"/>
        <v>92.88073541167067</v>
      </c>
    </row>
    <row r="76" spans="1:17" x14ac:dyDescent="0.25">
      <c r="A76" s="12">
        <v>13</v>
      </c>
      <c r="B76" s="23" t="s">
        <v>19</v>
      </c>
      <c r="C76" s="5">
        <v>617000</v>
      </c>
      <c r="D76" s="5">
        <v>505096</v>
      </c>
      <c r="E76" s="6">
        <f t="shared" si="3"/>
        <v>81.863209076175039</v>
      </c>
      <c r="F76" s="5">
        <v>537000</v>
      </c>
      <c r="G76" s="5">
        <v>544687</v>
      </c>
      <c r="H76" s="27">
        <f t="shared" si="4"/>
        <v>101.4314711359404</v>
      </c>
      <c r="I76" s="5">
        <v>537000</v>
      </c>
      <c r="J76" s="5">
        <v>507077</v>
      </c>
      <c r="K76" s="6">
        <v>93.9</v>
      </c>
      <c r="L76" s="25">
        <v>537000</v>
      </c>
      <c r="M76" s="25">
        <v>516057</v>
      </c>
      <c r="N76" s="26">
        <v>95.8</v>
      </c>
      <c r="O76" s="25">
        <v>537000</v>
      </c>
      <c r="P76" s="25">
        <v>528198</v>
      </c>
      <c r="Q76" s="26">
        <f t="shared" si="5"/>
        <v>98.360893854748596</v>
      </c>
    </row>
    <row r="77" spans="1:17" x14ac:dyDescent="0.25">
      <c r="A77" s="12">
        <v>14</v>
      </c>
      <c r="B77" s="23" t="s">
        <v>20</v>
      </c>
      <c r="C77" s="5">
        <v>124000</v>
      </c>
      <c r="D77" s="5">
        <v>110185</v>
      </c>
      <c r="E77" s="6">
        <f t="shared" si="3"/>
        <v>88.858870967741936</v>
      </c>
      <c r="F77" s="5">
        <v>109000</v>
      </c>
      <c r="G77" s="5">
        <v>120481</v>
      </c>
      <c r="H77" s="27">
        <f t="shared" si="4"/>
        <v>110.53302752293578</v>
      </c>
      <c r="I77" s="5">
        <v>109000</v>
      </c>
      <c r="J77" s="5">
        <v>113566</v>
      </c>
      <c r="K77" s="6">
        <v>102.3</v>
      </c>
      <c r="L77" s="25">
        <v>109000</v>
      </c>
      <c r="M77" s="30">
        <v>113642</v>
      </c>
      <c r="N77" s="26">
        <v>102.4</v>
      </c>
      <c r="O77" s="25">
        <v>109000</v>
      </c>
      <c r="P77" s="30">
        <v>110370</v>
      </c>
      <c r="Q77" s="26">
        <f t="shared" si="5"/>
        <v>101.25688073394497</v>
      </c>
    </row>
    <row r="78" spans="1:17" x14ac:dyDescent="0.25">
      <c r="A78" s="12">
        <v>15</v>
      </c>
      <c r="B78" s="23" t="s">
        <v>21</v>
      </c>
      <c r="C78" s="5">
        <v>248000</v>
      </c>
      <c r="D78" s="5">
        <v>169934</v>
      </c>
      <c r="E78" s="6">
        <f t="shared" si="3"/>
        <v>68.521774193548396</v>
      </c>
      <c r="F78" s="5">
        <v>216000</v>
      </c>
      <c r="G78" s="5">
        <v>211740</v>
      </c>
      <c r="H78" s="27">
        <f t="shared" si="4"/>
        <v>98.027777777777786</v>
      </c>
      <c r="I78" s="5">
        <v>216000</v>
      </c>
      <c r="J78" s="5">
        <v>206026</v>
      </c>
      <c r="K78" s="6">
        <v>91.4</v>
      </c>
      <c r="L78" s="25">
        <v>216000</v>
      </c>
      <c r="M78" s="30">
        <v>205957</v>
      </c>
      <c r="N78" s="26">
        <v>91.4</v>
      </c>
      <c r="O78" s="25">
        <v>216000</v>
      </c>
      <c r="P78" s="30">
        <v>195481</v>
      </c>
      <c r="Q78" s="26">
        <f t="shared" si="5"/>
        <v>90.500462962962956</v>
      </c>
    </row>
    <row r="79" spans="1:17" x14ac:dyDescent="0.25">
      <c r="A79" s="12">
        <v>16</v>
      </c>
      <c r="B79" s="23" t="s">
        <v>22</v>
      </c>
      <c r="C79" s="5">
        <v>914000</v>
      </c>
      <c r="D79" s="5">
        <v>568987</v>
      </c>
      <c r="E79" s="6">
        <f t="shared" si="3"/>
        <v>62.252407002188178</v>
      </c>
      <c r="F79" s="5">
        <v>799000</v>
      </c>
      <c r="G79" s="5">
        <v>712386</v>
      </c>
      <c r="H79" s="27">
        <f t="shared" si="4"/>
        <v>89.15969962453066</v>
      </c>
      <c r="I79" s="5">
        <v>799000</v>
      </c>
      <c r="J79" s="5">
        <v>677539</v>
      </c>
      <c r="K79" s="6">
        <v>84.4</v>
      </c>
      <c r="L79" s="25">
        <v>799000</v>
      </c>
      <c r="M79" s="30">
        <v>599517</v>
      </c>
      <c r="N79" s="26">
        <v>74.2</v>
      </c>
      <c r="O79" s="25">
        <v>799000</v>
      </c>
      <c r="P79" s="30">
        <v>678405</v>
      </c>
      <c r="Q79" s="26">
        <f t="shared" si="5"/>
        <v>84.906758448060074</v>
      </c>
    </row>
    <row r="80" spans="1:17" x14ac:dyDescent="0.25">
      <c r="A80" s="12">
        <v>17</v>
      </c>
      <c r="B80" s="23" t="s">
        <v>23</v>
      </c>
      <c r="C80" s="5">
        <v>1262000</v>
      </c>
      <c r="D80" s="5">
        <v>1245414</v>
      </c>
      <c r="E80" s="6">
        <f t="shared" si="3"/>
        <v>98.685736925515059</v>
      </c>
      <c r="F80" s="5">
        <v>1110000</v>
      </c>
      <c r="G80" s="5">
        <v>1159252</v>
      </c>
      <c r="H80" s="27">
        <f t="shared" si="4"/>
        <v>104.43711711711711</v>
      </c>
      <c r="I80" s="5">
        <v>1110000</v>
      </c>
      <c r="J80" s="5">
        <v>1134700</v>
      </c>
      <c r="K80" s="6">
        <v>100.8</v>
      </c>
      <c r="L80" s="25">
        <v>1110000</v>
      </c>
      <c r="M80" s="25">
        <v>1127987</v>
      </c>
      <c r="N80" s="26">
        <v>100.2</v>
      </c>
      <c r="O80" s="25">
        <v>1110000</v>
      </c>
      <c r="P80" s="25">
        <v>1085495</v>
      </c>
      <c r="Q80" s="26">
        <f t="shared" si="5"/>
        <v>97.792342342342337</v>
      </c>
    </row>
    <row r="81" spans="1:17" x14ac:dyDescent="0.25">
      <c r="A81" s="12">
        <v>18</v>
      </c>
      <c r="B81" s="23" t="s">
        <v>24</v>
      </c>
      <c r="C81" s="5">
        <v>553000</v>
      </c>
      <c r="D81" s="5">
        <v>415089</v>
      </c>
      <c r="E81" s="6">
        <f t="shared" si="3"/>
        <v>75.061301989150081</v>
      </c>
      <c r="F81" s="5">
        <v>497000</v>
      </c>
      <c r="G81" s="5">
        <v>502831</v>
      </c>
      <c r="H81" s="27">
        <f t="shared" si="4"/>
        <v>101.17323943661971</v>
      </c>
      <c r="I81" s="5">
        <v>497000</v>
      </c>
      <c r="J81" s="5">
        <v>25935</v>
      </c>
      <c r="K81" s="6">
        <v>5.0999999999999996</v>
      </c>
      <c r="L81" s="25">
        <v>497000</v>
      </c>
      <c r="M81" s="30">
        <v>502142</v>
      </c>
      <c r="N81" s="26">
        <v>98.3</v>
      </c>
      <c r="O81" s="25">
        <v>497000</v>
      </c>
      <c r="P81" s="30">
        <v>502248</v>
      </c>
      <c r="Q81" s="26">
        <f t="shared" si="5"/>
        <v>101.0559356136821</v>
      </c>
    </row>
    <row r="82" spans="1:17" x14ac:dyDescent="0.25">
      <c r="A82" s="12">
        <v>19</v>
      </c>
      <c r="B82" s="23" t="s">
        <v>25</v>
      </c>
      <c r="C82" s="5">
        <v>1000</v>
      </c>
      <c r="D82" s="7">
        <v>939</v>
      </c>
      <c r="E82" s="6">
        <f t="shared" si="3"/>
        <v>93.899999999999991</v>
      </c>
      <c r="F82" s="5">
        <v>1000</v>
      </c>
      <c r="G82" s="7">
        <v>696</v>
      </c>
      <c r="H82" s="27">
        <f t="shared" si="4"/>
        <v>69.599999999999994</v>
      </c>
      <c r="I82" s="5">
        <v>1000</v>
      </c>
      <c r="J82" s="7">
        <v>943</v>
      </c>
      <c r="K82" s="6">
        <v>89.1</v>
      </c>
      <c r="L82" s="25">
        <v>1000</v>
      </c>
      <c r="M82" s="25">
        <v>941</v>
      </c>
      <c r="N82" s="26">
        <v>88.5</v>
      </c>
      <c r="O82" s="25">
        <v>1000</v>
      </c>
      <c r="P82" s="25">
        <v>1152</v>
      </c>
      <c r="Q82" s="26">
        <f t="shared" si="5"/>
        <v>115.19999999999999</v>
      </c>
    </row>
    <row r="83" spans="1:17" x14ac:dyDescent="0.25">
      <c r="A83" s="12">
        <v>20</v>
      </c>
      <c r="B83" s="23" t="s">
        <v>26</v>
      </c>
      <c r="C83" s="5">
        <v>2175000</v>
      </c>
      <c r="D83" s="5">
        <v>1483067</v>
      </c>
      <c r="E83" s="6">
        <f t="shared" si="3"/>
        <v>68.186988505747124</v>
      </c>
      <c r="F83" s="5">
        <v>1866000</v>
      </c>
      <c r="G83" s="5">
        <v>1410784</v>
      </c>
      <c r="H83" s="27">
        <f t="shared" si="4"/>
        <v>75.604715969989272</v>
      </c>
      <c r="I83" s="5">
        <v>1866000</v>
      </c>
      <c r="J83" s="5">
        <v>1492926</v>
      </c>
      <c r="K83" s="6">
        <v>79.400000000000006</v>
      </c>
      <c r="L83" s="25">
        <v>1866000</v>
      </c>
      <c r="M83" s="25">
        <v>1455242</v>
      </c>
      <c r="N83" s="26">
        <v>77.400000000000006</v>
      </c>
      <c r="O83" s="25">
        <v>1866000</v>
      </c>
      <c r="P83" s="25">
        <v>1474939</v>
      </c>
      <c r="Q83" s="26">
        <f t="shared" si="5"/>
        <v>79.042818863879958</v>
      </c>
    </row>
    <row r="84" spans="1:17" x14ac:dyDescent="0.25">
      <c r="A84" s="12">
        <v>21</v>
      </c>
      <c r="B84" s="23" t="s">
        <v>27</v>
      </c>
      <c r="C84" s="5">
        <v>2093000</v>
      </c>
      <c r="D84" s="5">
        <v>1796082</v>
      </c>
      <c r="E84" s="6">
        <f t="shared" si="3"/>
        <v>85.81376015289058</v>
      </c>
      <c r="F84" s="5">
        <v>1855000</v>
      </c>
      <c r="G84" s="5">
        <v>1913368</v>
      </c>
      <c r="H84" s="27">
        <f t="shared" si="4"/>
        <v>103.14652291105122</v>
      </c>
      <c r="I84" s="5">
        <v>1855000</v>
      </c>
      <c r="J84" s="5">
        <v>1907835</v>
      </c>
      <c r="K84" s="6">
        <v>102.2</v>
      </c>
      <c r="L84" s="25">
        <v>1855000</v>
      </c>
      <c r="M84" s="25">
        <v>1907619</v>
      </c>
      <c r="N84" s="26">
        <v>102.2</v>
      </c>
      <c r="O84" s="25">
        <v>1855000</v>
      </c>
      <c r="P84" s="25">
        <v>1880349</v>
      </c>
      <c r="Q84" s="26">
        <f t="shared" si="5"/>
        <v>101.36652291105122</v>
      </c>
    </row>
    <row r="85" spans="1:17" x14ac:dyDescent="0.25">
      <c r="A85" s="12">
        <v>22</v>
      </c>
      <c r="B85" s="23" t="s">
        <v>28</v>
      </c>
      <c r="C85" s="5">
        <v>42000</v>
      </c>
      <c r="D85" s="5">
        <v>30583</v>
      </c>
      <c r="E85" s="6">
        <f t="shared" si="3"/>
        <v>72.816666666666663</v>
      </c>
      <c r="F85" s="5">
        <v>38000</v>
      </c>
      <c r="G85" s="5">
        <v>52702</v>
      </c>
      <c r="H85" s="27">
        <f t="shared" si="4"/>
        <v>138.68947368421053</v>
      </c>
      <c r="I85" s="5">
        <v>38000</v>
      </c>
      <c r="J85" s="5">
        <v>46258</v>
      </c>
      <c r="K85" s="6">
        <v>115.6</v>
      </c>
      <c r="L85" s="25">
        <v>38000</v>
      </c>
      <c r="M85" s="25">
        <v>46154</v>
      </c>
      <c r="N85" s="26">
        <v>115.4</v>
      </c>
      <c r="O85" s="25">
        <v>38000</v>
      </c>
      <c r="P85" s="25">
        <v>43638</v>
      </c>
      <c r="Q85" s="26">
        <f t="shared" si="5"/>
        <v>114.83684210526314</v>
      </c>
    </row>
    <row r="86" spans="1:17" x14ac:dyDescent="0.25">
      <c r="A86" s="12">
        <v>23</v>
      </c>
      <c r="B86" s="23" t="s">
        <v>29</v>
      </c>
      <c r="C86" s="5">
        <v>80000</v>
      </c>
      <c r="D86" s="5">
        <v>66183</v>
      </c>
      <c r="E86" s="6">
        <f t="shared" si="3"/>
        <v>82.728749999999991</v>
      </c>
      <c r="F86" s="5">
        <v>69000</v>
      </c>
      <c r="G86" s="5">
        <v>84723</v>
      </c>
      <c r="H86" s="27">
        <f t="shared" si="4"/>
        <v>122.78695652173911</v>
      </c>
      <c r="I86" s="5">
        <v>69000</v>
      </c>
      <c r="J86" s="5">
        <v>73845</v>
      </c>
      <c r="K86" s="6">
        <v>107.1</v>
      </c>
      <c r="L86" s="25">
        <v>69000</v>
      </c>
      <c r="M86" s="30">
        <v>73862</v>
      </c>
      <c r="N86" s="26">
        <v>107.2</v>
      </c>
      <c r="O86" s="25">
        <v>69000</v>
      </c>
      <c r="P86" s="30">
        <v>69499</v>
      </c>
      <c r="Q86" s="26">
        <f t="shared" si="5"/>
        <v>100.7231884057971</v>
      </c>
    </row>
    <row r="87" spans="1:17" x14ac:dyDescent="0.25">
      <c r="A87" s="12">
        <v>24</v>
      </c>
      <c r="B87" s="23" t="s">
        <v>30</v>
      </c>
      <c r="C87" s="5">
        <v>20000</v>
      </c>
      <c r="D87" s="5">
        <v>22337</v>
      </c>
      <c r="E87" s="6">
        <f t="shared" si="3"/>
        <v>111.68499999999999</v>
      </c>
      <c r="F87" s="5">
        <v>17000</v>
      </c>
      <c r="G87" s="5">
        <v>24347</v>
      </c>
      <c r="H87" s="27">
        <f t="shared" si="4"/>
        <v>143.21764705882353</v>
      </c>
      <c r="I87" s="5">
        <v>17000</v>
      </c>
      <c r="J87" s="5">
        <v>23063</v>
      </c>
      <c r="K87" s="6">
        <v>136</v>
      </c>
      <c r="L87" s="25">
        <v>17000</v>
      </c>
      <c r="M87" s="30">
        <v>23088</v>
      </c>
      <c r="N87" s="26">
        <v>136.1</v>
      </c>
      <c r="O87" s="25">
        <v>17000</v>
      </c>
      <c r="P87" s="30">
        <v>21761</v>
      </c>
      <c r="Q87" s="26">
        <f t="shared" si="5"/>
        <v>128.00588235294117</v>
      </c>
    </row>
    <row r="88" spans="1:17" x14ac:dyDescent="0.25">
      <c r="A88" s="12">
        <v>25</v>
      </c>
      <c r="B88" s="23" t="s">
        <v>31</v>
      </c>
      <c r="C88" s="5">
        <v>34000</v>
      </c>
      <c r="D88" s="5">
        <v>17764</v>
      </c>
      <c r="E88" s="6">
        <f t="shared" si="3"/>
        <v>52.247058823529414</v>
      </c>
      <c r="F88" s="5">
        <v>30000</v>
      </c>
      <c r="G88" s="5">
        <v>27959</v>
      </c>
      <c r="H88" s="27">
        <f t="shared" si="4"/>
        <v>93.196666666666673</v>
      </c>
      <c r="I88" s="5">
        <v>30000</v>
      </c>
      <c r="J88" s="5">
        <v>24166</v>
      </c>
      <c r="K88" s="6">
        <v>77.900000000000006</v>
      </c>
      <c r="L88" s="25">
        <v>30000</v>
      </c>
      <c r="M88" s="30">
        <v>23974</v>
      </c>
      <c r="N88" s="26">
        <v>77.2</v>
      </c>
      <c r="O88" s="25">
        <v>30000</v>
      </c>
      <c r="P88" s="30">
        <v>21960</v>
      </c>
      <c r="Q88" s="26">
        <f t="shared" si="5"/>
        <v>73.2</v>
      </c>
    </row>
    <row r="89" spans="1:17" x14ac:dyDescent="0.25">
      <c r="A89" s="12">
        <v>26</v>
      </c>
      <c r="B89" s="23" t="s">
        <v>32</v>
      </c>
      <c r="C89" s="5">
        <v>931000</v>
      </c>
      <c r="D89" s="5">
        <v>709699</v>
      </c>
      <c r="E89" s="6">
        <f t="shared" si="3"/>
        <v>76.229752953813104</v>
      </c>
      <c r="F89" s="5">
        <v>801000</v>
      </c>
      <c r="G89" s="5">
        <v>729032</v>
      </c>
      <c r="H89" s="27">
        <f t="shared" si="4"/>
        <v>91.015230961298371</v>
      </c>
      <c r="I89" s="5">
        <v>801000</v>
      </c>
      <c r="J89" s="5">
        <v>750108</v>
      </c>
      <c r="K89" s="6">
        <v>93</v>
      </c>
      <c r="L89" s="25">
        <v>801000</v>
      </c>
      <c r="M89" s="30">
        <v>735528</v>
      </c>
      <c r="N89" s="26">
        <v>91.2</v>
      </c>
      <c r="O89" s="25">
        <v>801000</v>
      </c>
      <c r="P89" s="30">
        <v>738667</v>
      </c>
      <c r="Q89" s="26">
        <f t="shared" si="5"/>
        <v>92.218102372034963</v>
      </c>
    </row>
    <row r="90" spans="1:17" x14ac:dyDescent="0.25">
      <c r="A90" s="12">
        <v>27</v>
      </c>
      <c r="B90" s="23" t="s">
        <v>33</v>
      </c>
      <c r="C90" s="5">
        <v>23000</v>
      </c>
      <c r="D90" s="5">
        <v>16438</v>
      </c>
      <c r="E90" s="6">
        <f t="shared" si="3"/>
        <v>71.469565217391306</v>
      </c>
      <c r="F90" s="5">
        <v>21000</v>
      </c>
      <c r="G90" s="5">
        <v>32122</v>
      </c>
      <c r="H90" s="27">
        <f t="shared" si="4"/>
        <v>152.96190476190478</v>
      </c>
      <c r="I90" s="5">
        <v>21000</v>
      </c>
      <c r="J90" s="5">
        <v>14801</v>
      </c>
      <c r="K90" s="6">
        <v>70.5</v>
      </c>
      <c r="L90" s="25">
        <v>21000</v>
      </c>
      <c r="M90" s="30">
        <v>14801</v>
      </c>
      <c r="N90" s="26">
        <v>70.5</v>
      </c>
      <c r="O90" s="25">
        <v>21000</v>
      </c>
      <c r="P90" s="30">
        <v>14542</v>
      </c>
      <c r="Q90" s="26">
        <f t="shared" si="5"/>
        <v>69.247619047619054</v>
      </c>
    </row>
    <row r="91" spans="1:17" x14ac:dyDescent="0.25">
      <c r="A91" s="12">
        <v>28</v>
      </c>
      <c r="B91" s="23" t="s">
        <v>34</v>
      </c>
      <c r="C91" s="5">
        <v>493000</v>
      </c>
      <c r="D91" s="5">
        <v>421108</v>
      </c>
      <c r="E91" s="6">
        <f t="shared" si="3"/>
        <v>85.417444219066937</v>
      </c>
      <c r="F91" s="5">
        <v>435000</v>
      </c>
      <c r="G91" s="5">
        <v>446673</v>
      </c>
      <c r="H91" s="27">
        <f t="shared" si="4"/>
        <v>102.68344827586206</v>
      </c>
      <c r="I91" s="5">
        <v>435000</v>
      </c>
      <c r="J91" s="5">
        <v>427723</v>
      </c>
      <c r="K91" s="6">
        <v>96.7</v>
      </c>
      <c r="L91" s="25">
        <v>435000</v>
      </c>
      <c r="M91" s="25">
        <v>425999</v>
      </c>
      <c r="N91" s="26">
        <v>96.3</v>
      </c>
      <c r="O91" s="25">
        <v>435000</v>
      </c>
      <c r="P91" s="25">
        <v>419539</v>
      </c>
      <c r="Q91" s="26">
        <f t="shared" si="5"/>
        <v>96.445747126436785</v>
      </c>
    </row>
    <row r="92" spans="1:17" x14ac:dyDescent="0.25">
      <c r="A92" s="12">
        <v>29</v>
      </c>
      <c r="B92" s="23" t="s">
        <v>35</v>
      </c>
      <c r="C92" s="5">
        <v>1999000</v>
      </c>
      <c r="D92" s="5">
        <v>1584445</v>
      </c>
      <c r="E92" s="6">
        <f t="shared" si="3"/>
        <v>79.261880940470235</v>
      </c>
      <c r="F92" s="5">
        <v>1728000</v>
      </c>
      <c r="G92" s="5">
        <v>1451302</v>
      </c>
      <c r="H92" s="27">
        <f t="shared" si="4"/>
        <v>83.987384259259258</v>
      </c>
      <c r="I92" s="5">
        <v>1728000</v>
      </c>
      <c r="J92" s="5">
        <v>1434788</v>
      </c>
      <c r="K92" s="6">
        <v>82.3</v>
      </c>
      <c r="L92" s="25">
        <v>1728000</v>
      </c>
      <c r="M92" s="30">
        <v>1434856</v>
      </c>
      <c r="N92" s="26">
        <v>82.3</v>
      </c>
      <c r="O92" s="25">
        <v>1728000</v>
      </c>
      <c r="P92" s="30">
        <v>1369164</v>
      </c>
      <c r="Q92" s="26">
        <f t="shared" si="5"/>
        <v>79.234027777777783</v>
      </c>
    </row>
    <row r="93" spans="1:17" x14ac:dyDescent="0.25">
      <c r="A93" s="12">
        <v>30</v>
      </c>
      <c r="B93" s="23" t="s">
        <v>36</v>
      </c>
      <c r="C93" s="5">
        <v>12000</v>
      </c>
      <c r="D93" s="5">
        <v>8229</v>
      </c>
      <c r="E93" s="6">
        <f t="shared" si="3"/>
        <v>68.575000000000003</v>
      </c>
      <c r="F93" s="5">
        <v>11000</v>
      </c>
      <c r="G93" s="5">
        <v>8179</v>
      </c>
      <c r="H93" s="27">
        <f t="shared" si="4"/>
        <v>74.354545454545445</v>
      </c>
      <c r="I93" s="5">
        <v>11000</v>
      </c>
      <c r="J93" s="5">
        <v>8326</v>
      </c>
      <c r="K93" s="6">
        <v>75.599999999999994</v>
      </c>
      <c r="L93" s="25">
        <v>11000</v>
      </c>
      <c r="M93" s="25">
        <v>8534</v>
      </c>
      <c r="N93" s="26">
        <v>77.5</v>
      </c>
      <c r="O93" s="25">
        <v>11000</v>
      </c>
      <c r="P93" s="25">
        <v>8543</v>
      </c>
      <c r="Q93" s="26">
        <f t="shared" si="5"/>
        <v>77.663636363636371</v>
      </c>
    </row>
    <row r="94" spans="1:17" x14ac:dyDescent="0.25">
      <c r="A94" s="12">
        <v>31</v>
      </c>
      <c r="B94" s="23" t="s">
        <v>37</v>
      </c>
      <c r="C94" s="5">
        <v>1257000</v>
      </c>
      <c r="D94" s="5">
        <v>1129817</v>
      </c>
      <c r="E94" s="6">
        <f t="shared" si="3"/>
        <v>89.882020684168651</v>
      </c>
      <c r="F94" s="5">
        <v>1119000</v>
      </c>
      <c r="G94" s="5">
        <v>1028188</v>
      </c>
      <c r="H94" s="27">
        <f t="shared" si="4"/>
        <v>91.884539767649684</v>
      </c>
      <c r="I94" s="5">
        <v>1119000</v>
      </c>
      <c r="J94" s="7">
        <v>19610</v>
      </c>
      <c r="K94" s="6">
        <v>6.8</v>
      </c>
      <c r="L94" s="25">
        <v>1119000</v>
      </c>
      <c r="M94" s="30">
        <v>1040700</v>
      </c>
      <c r="N94" s="26">
        <v>88.9</v>
      </c>
      <c r="O94" s="25">
        <v>1119000</v>
      </c>
      <c r="P94" s="30">
        <v>1043799</v>
      </c>
      <c r="Q94" s="26">
        <f t="shared" si="5"/>
        <v>93.27962466487935</v>
      </c>
    </row>
    <row r="95" spans="1:17" x14ac:dyDescent="0.25">
      <c r="A95" s="12">
        <v>32</v>
      </c>
      <c r="B95" s="23" t="s">
        <v>55</v>
      </c>
      <c r="C95" s="24" t="s">
        <v>56</v>
      </c>
      <c r="D95" s="24" t="s">
        <v>56</v>
      </c>
      <c r="E95" s="24" t="s">
        <v>56</v>
      </c>
      <c r="F95" s="36" t="s">
        <v>56</v>
      </c>
      <c r="G95" s="36" t="s">
        <v>56</v>
      </c>
      <c r="H95" s="36" t="s">
        <v>56</v>
      </c>
      <c r="I95" s="36" t="s">
        <v>56</v>
      </c>
      <c r="J95" s="36" t="s">
        <v>56</v>
      </c>
      <c r="K95" s="36" t="s">
        <v>56</v>
      </c>
      <c r="L95" s="36" t="s">
        <v>56</v>
      </c>
      <c r="M95" s="36" t="s">
        <v>56</v>
      </c>
      <c r="N95" s="36" t="s">
        <v>56</v>
      </c>
      <c r="O95" s="44" t="s">
        <v>56</v>
      </c>
      <c r="P95" s="44" t="s">
        <v>56</v>
      </c>
      <c r="Q95" s="44" t="s">
        <v>56</v>
      </c>
    </row>
    <row r="96" spans="1:17" x14ac:dyDescent="0.25">
      <c r="A96" s="12">
        <v>33</v>
      </c>
      <c r="B96" s="23" t="s">
        <v>38</v>
      </c>
      <c r="C96" s="5">
        <v>57000</v>
      </c>
      <c r="D96" s="5">
        <v>50042</v>
      </c>
      <c r="E96" s="6">
        <f t="shared" ref="E96:E99" si="6">D96/C96*100</f>
        <v>87.792982456140351</v>
      </c>
      <c r="F96" s="5">
        <v>51000</v>
      </c>
      <c r="G96" s="5">
        <v>56239</v>
      </c>
      <c r="H96" s="27">
        <f t="shared" ref="H96:H99" si="7">G96/F96*100</f>
        <v>110.27254901960784</v>
      </c>
      <c r="I96" s="5">
        <v>51000</v>
      </c>
      <c r="J96" s="5">
        <v>54521</v>
      </c>
      <c r="K96" s="6">
        <v>106.8</v>
      </c>
      <c r="L96" s="25">
        <v>51000</v>
      </c>
      <c r="M96" s="25">
        <v>54626</v>
      </c>
      <c r="N96" s="26">
        <v>107</v>
      </c>
      <c r="O96" s="25">
        <v>51000</v>
      </c>
      <c r="P96" s="25">
        <v>52656</v>
      </c>
      <c r="Q96" s="26">
        <f t="shared" ref="Q96:Q99" si="8">P96/O96*100</f>
        <v>103.2470588235294</v>
      </c>
    </row>
    <row r="97" spans="1:17" x14ac:dyDescent="0.25">
      <c r="A97" s="12">
        <v>34</v>
      </c>
      <c r="B97" s="23" t="s">
        <v>39</v>
      </c>
      <c r="C97" s="5">
        <v>6178000</v>
      </c>
      <c r="D97" s="5">
        <v>4436068</v>
      </c>
      <c r="E97" s="6">
        <f t="shared" si="6"/>
        <v>71.804273227581746</v>
      </c>
      <c r="F97" s="5">
        <v>5318000</v>
      </c>
      <c r="G97" s="5">
        <v>4656311</v>
      </c>
      <c r="H97" s="27">
        <f t="shared" si="7"/>
        <v>87.557559232794276</v>
      </c>
      <c r="I97" s="5">
        <v>5318000</v>
      </c>
      <c r="J97" s="5">
        <v>4413074</v>
      </c>
      <c r="K97" s="6">
        <v>82.5</v>
      </c>
      <c r="L97" s="25">
        <v>5318000</v>
      </c>
      <c r="M97" s="25">
        <v>4320912</v>
      </c>
      <c r="N97" s="26">
        <v>80.5</v>
      </c>
      <c r="O97" s="25">
        <v>5318000</v>
      </c>
      <c r="P97" s="25">
        <v>4556407</v>
      </c>
      <c r="Q97" s="26">
        <f t="shared" si="8"/>
        <v>85.678958254983073</v>
      </c>
    </row>
    <row r="98" spans="1:17" x14ac:dyDescent="0.25">
      <c r="A98" s="12">
        <v>35</v>
      </c>
      <c r="B98" s="23" t="s">
        <v>40</v>
      </c>
      <c r="C98" s="5">
        <v>210000</v>
      </c>
      <c r="D98" s="5">
        <v>162162</v>
      </c>
      <c r="E98" s="6">
        <f t="shared" si="6"/>
        <v>77.22</v>
      </c>
      <c r="F98" s="5">
        <v>185000</v>
      </c>
      <c r="G98" s="5">
        <v>180656</v>
      </c>
      <c r="H98" s="27">
        <f t="shared" si="7"/>
        <v>97.651891891891893</v>
      </c>
      <c r="I98" s="5">
        <v>185000</v>
      </c>
      <c r="J98" s="5">
        <v>163386</v>
      </c>
      <c r="K98" s="6">
        <v>86.8</v>
      </c>
      <c r="L98" s="25">
        <v>185000</v>
      </c>
      <c r="M98" s="30">
        <v>163091</v>
      </c>
      <c r="N98" s="26">
        <v>86.6</v>
      </c>
      <c r="O98" s="25">
        <v>185000</v>
      </c>
      <c r="P98" s="30">
        <v>167411</v>
      </c>
      <c r="Q98" s="26">
        <f t="shared" si="8"/>
        <v>90.492432432432437</v>
      </c>
    </row>
    <row r="99" spans="1:17" x14ac:dyDescent="0.25">
      <c r="A99" s="12">
        <v>36</v>
      </c>
      <c r="B99" s="23" t="s">
        <v>41</v>
      </c>
      <c r="C99" s="5">
        <v>1639000</v>
      </c>
      <c r="D99" s="5">
        <v>1470770</v>
      </c>
      <c r="E99" s="6">
        <f t="shared" si="6"/>
        <v>89.73581452104942</v>
      </c>
      <c r="F99" s="5">
        <v>1442000</v>
      </c>
      <c r="G99" s="5">
        <v>1593099</v>
      </c>
      <c r="H99" s="27">
        <f t="shared" si="7"/>
        <v>110.47843273231624</v>
      </c>
      <c r="I99" s="5">
        <v>1442000</v>
      </c>
      <c r="J99" s="5">
        <v>1482930</v>
      </c>
      <c r="K99" s="6">
        <v>101.3</v>
      </c>
      <c r="L99" s="25">
        <v>1442000</v>
      </c>
      <c r="M99" s="25">
        <v>1439646</v>
      </c>
      <c r="N99" s="26">
        <v>98.4</v>
      </c>
      <c r="O99" s="25">
        <v>1442000</v>
      </c>
      <c r="P99" s="25">
        <v>1488957</v>
      </c>
      <c r="Q99" s="26">
        <f t="shared" si="8"/>
        <v>103.25638002773925</v>
      </c>
    </row>
    <row r="100" spans="1:17" x14ac:dyDescent="0.25">
      <c r="A100" s="12"/>
      <c r="B100" s="23" t="s">
        <v>42</v>
      </c>
      <c r="C100" s="7" t="s">
        <v>15</v>
      </c>
      <c r="D100" s="7"/>
      <c r="E100" s="6"/>
      <c r="F100" s="38"/>
      <c r="G100" s="7" t="s">
        <v>15</v>
      </c>
      <c r="H100" s="27"/>
      <c r="I100" s="7" t="s">
        <v>15</v>
      </c>
      <c r="J100" s="7" t="s">
        <v>15</v>
      </c>
      <c r="K100" s="6" t="s">
        <v>15</v>
      </c>
      <c r="L100" s="43" t="s">
        <v>15</v>
      </c>
      <c r="M100" s="25" t="s">
        <v>15</v>
      </c>
      <c r="N100" s="26" t="s">
        <v>15</v>
      </c>
      <c r="O100" s="43" t="s">
        <v>15</v>
      </c>
      <c r="P100" s="25" t="s">
        <v>15</v>
      </c>
      <c r="Q100" s="26"/>
    </row>
    <row r="101" spans="1:17" x14ac:dyDescent="0.25">
      <c r="A101" s="12"/>
      <c r="B101" s="23" t="s">
        <v>43</v>
      </c>
      <c r="C101" s="7" t="s">
        <v>15</v>
      </c>
      <c r="D101" s="5">
        <v>8189</v>
      </c>
      <c r="E101" s="6"/>
      <c r="F101" s="38"/>
      <c r="G101" s="5">
        <v>10556</v>
      </c>
      <c r="H101" s="27"/>
      <c r="I101" s="7" t="s">
        <v>15</v>
      </c>
      <c r="J101" s="5">
        <v>32626</v>
      </c>
      <c r="K101" s="6" t="s">
        <v>15</v>
      </c>
      <c r="L101" s="43" t="s">
        <v>15</v>
      </c>
      <c r="M101" s="25">
        <v>13524</v>
      </c>
      <c r="N101" s="26" t="s">
        <v>15</v>
      </c>
      <c r="O101" s="43" t="s">
        <v>15</v>
      </c>
      <c r="P101" s="25">
        <v>10522</v>
      </c>
      <c r="Q101" s="26"/>
    </row>
    <row r="102" spans="1:17" x14ac:dyDescent="0.25">
      <c r="A102" s="13"/>
      <c r="B102" s="23" t="s">
        <v>1</v>
      </c>
      <c r="C102" s="14">
        <v>29192000</v>
      </c>
      <c r="D102" s="14">
        <f>SUM(D64:D101)</f>
        <v>22739244</v>
      </c>
      <c r="E102" s="45">
        <f t="shared" ref="E102" si="9">D102/C102*100</f>
        <v>77.89546451082488</v>
      </c>
      <c r="F102" s="40">
        <v>25421000</v>
      </c>
      <c r="G102" s="40">
        <f>SUM(G64:G101)</f>
        <v>23657602</v>
      </c>
      <c r="H102" s="46">
        <f>G102/F102*100</f>
        <v>93.063223319302935</v>
      </c>
      <c r="I102" s="42">
        <f>SUM(I64:I99)</f>
        <v>25421000</v>
      </c>
      <c r="J102" s="42">
        <f>SUM(J64:J101)</f>
        <v>21383551</v>
      </c>
      <c r="K102" s="10">
        <f>J102/I102*100</f>
        <v>84.117662562448373</v>
      </c>
      <c r="L102" s="13">
        <v>25421000</v>
      </c>
      <c r="M102" s="13">
        <f>SUM(M64:M101)</f>
        <v>22278327</v>
      </c>
      <c r="N102" s="34">
        <v>87.678989811573103</v>
      </c>
      <c r="O102" s="13">
        <v>25421000</v>
      </c>
      <c r="P102" s="13">
        <f>SUM(P64:P101)</f>
        <v>22725315</v>
      </c>
      <c r="Q102" s="35">
        <f>P102/O102*100</f>
        <v>89.395834152865746</v>
      </c>
    </row>
    <row r="104" spans="1:17" x14ac:dyDescent="0.25">
      <c r="A104" s="3" t="s">
        <v>60</v>
      </c>
    </row>
    <row r="105" spans="1:17" x14ac:dyDescent="0.25">
      <c r="A105" s="3" t="s">
        <v>44</v>
      </c>
    </row>
    <row r="106" spans="1:17" x14ac:dyDescent="0.25">
      <c r="A106" s="4" t="s">
        <v>45</v>
      </c>
    </row>
    <row r="107" spans="1:17" x14ac:dyDescent="0.25">
      <c r="A107" s="4" t="s">
        <v>46</v>
      </c>
    </row>
    <row r="108" spans="1:17" x14ac:dyDescent="0.25">
      <c r="A108" s="4" t="s">
        <v>47</v>
      </c>
    </row>
    <row r="109" spans="1:17" x14ac:dyDescent="0.25">
      <c r="A109" s="3" t="s">
        <v>48</v>
      </c>
    </row>
    <row r="110" spans="1:17" x14ac:dyDescent="0.25">
      <c r="A110" s="4" t="s">
        <v>49</v>
      </c>
    </row>
    <row r="111" spans="1:17" x14ac:dyDescent="0.25">
      <c r="A111" s="3" t="s">
        <v>50</v>
      </c>
    </row>
  </sheetData>
  <mergeCells count="19">
    <mergeCell ref="A1:Q1"/>
    <mergeCell ref="F2:J2"/>
    <mergeCell ref="A58:Q58"/>
    <mergeCell ref="A59:Q59"/>
    <mergeCell ref="A60:Q60"/>
    <mergeCell ref="C4:E4"/>
    <mergeCell ref="A4:A5"/>
    <mergeCell ref="B4:B5"/>
    <mergeCell ref="A62:A63"/>
    <mergeCell ref="B62:B63"/>
    <mergeCell ref="C62:E62"/>
    <mergeCell ref="F62:H62"/>
    <mergeCell ref="I62:K62"/>
    <mergeCell ref="L62:N62"/>
    <mergeCell ref="O62:Q62"/>
    <mergeCell ref="O4:Q4"/>
    <mergeCell ref="F4:H4"/>
    <mergeCell ref="I4:K4"/>
    <mergeCell ref="L4:N4"/>
  </mergeCells>
  <printOptions horizontalCentered="1"/>
  <pageMargins left="0" right="0" top="0" bottom="0" header="0.31496062992125984" footer="0.31496062992125984"/>
  <pageSetup paperSize="9" scale="35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workbookViewId="0">
      <pane xSplit="2" ySplit="3" topLeftCell="C4" activePane="bottomRight" state="frozen"/>
      <selection pane="topRight" activeCell="C1" sqref="C1"/>
      <selection pane="bottomLeft" activeCell="A7" sqref="A7"/>
      <selection pane="bottomRight" activeCell="F2" sqref="F2:J2"/>
    </sheetView>
  </sheetViews>
  <sheetFormatPr defaultColWidth="27.28515625" defaultRowHeight="15" x14ac:dyDescent="0.25"/>
  <cols>
    <col min="1" max="1" width="9.28515625" style="1" customWidth="1"/>
    <col min="2" max="2" width="21.5703125" style="1" bestFit="1" customWidth="1"/>
    <col min="3" max="4" width="10.28515625" style="1" bestFit="1" customWidth="1"/>
    <col min="5" max="5" width="5.28515625" style="1" bestFit="1" customWidth="1"/>
    <col min="6" max="7" width="10.28515625" style="1" bestFit="1" customWidth="1"/>
    <col min="8" max="8" width="5.28515625" style="1" bestFit="1" customWidth="1"/>
    <col min="9" max="9" width="9.140625" style="1" bestFit="1" customWidth="1"/>
    <col min="10" max="10" width="9.85546875" style="1" bestFit="1" customWidth="1"/>
    <col min="11" max="11" width="7.140625" style="1" bestFit="1" customWidth="1"/>
    <col min="12" max="12" width="9.140625" style="1" bestFit="1" customWidth="1"/>
    <col min="13" max="13" width="9.85546875" style="1" bestFit="1" customWidth="1"/>
    <col min="14" max="14" width="5.85546875" style="1" bestFit="1" customWidth="1"/>
    <col min="15" max="15" width="9.140625" style="1" bestFit="1" customWidth="1"/>
    <col min="16" max="16" width="9.85546875" style="1" bestFit="1" customWidth="1"/>
    <col min="17" max="17" width="5.85546875" style="1" bestFit="1" customWidth="1"/>
    <col min="18" max="16384" width="27.28515625" style="1"/>
  </cols>
  <sheetData>
    <row r="1" spans="1:17" x14ac:dyDescent="0.25">
      <c r="A1" s="223" t="s">
        <v>88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</row>
    <row r="2" spans="1:17" x14ac:dyDescent="0.25">
      <c r="F2" s="223" t="s">
        <v>108</v>
      </c>
      <c r="G2" s="223"/>
      <c r="H2" s="223"/>
      <c r="I2" s="223"/>
      <c r="J2" s="223"/>
    </row>
    <row r="3" spans="1:17" ht="15.75" x14ac:dyDescent="0.25">
      <c r="A3" s="297"/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</row>
    <row r="4" spans="1:17" x14ac:dyDescent="0.25">
      <c r="A4" s="296" t="s">
        <v>3</v>
      </c>
      <c r="B4" s="296" t="s">
        <v>4</v>
      </c>
      <c r="C4" s="293" t="s">
        <v>2</v>
      </c>
      <c r="D4" s="294"/>
      <c r="E4" s="295"/>
      <c r="F4" s="293" t="s">
        <v>51</v>
      </c>
      <c r="G4" s="294"/>
      <c r="H4" s="295"/>
      <c r="I4" s="293" t="s">
        <v>52</v>
      </c>
      <c r="J4" s="294"/>
      <c r="K4" s="295"/>
      <c r="L4" s="293" t="s">
        <v>53</v>
      </c>
      <c r="M4" s="294"/>
      <c r="N4" s="295"/>
      <c r="O4" s="293" t="s">
        <v>54</v>
      </c>
      <c r="P4" s="294"/>
      <c r="Q4" s="295"/>
    </row>
    <row r="5" spans="1:17" x14ac:dyDescent="0.25">
      <c r="A5" s="296"/>
      <c r="B5" s="296"/>
      <c r="C5" s="22" t="s">
        <v>57</v>
      </c>
      <c r="D5" s="22" t="s">
        <v>5</v>
      </c>
      <c r="E5" s="22" t="s">
        <v>58</v>
      </c>
      <c r="F5" s="22" t="s">
        <v>57</v>
      </c>
      <c r="G5" s="22" t="s">
        <v>5</v>
      </c>
      <c r="H5" s="22" t="s">
        <v>58</v>
      </c>
      <c r="I5" s="22" t="s">
        <v>57</v>
      </c>
      <c r="J5" s="22" t="s">
        <v>5</v>
      </c>
      <c r="K5" s="22" t="s">
        <v>58</v>
      </c>
      <c r="L5" s="22" t="s">
        <v>57</v>
      </c>
      <c r="M5" s="22" t="s">
        <v>5</v>
      </c>
      <c r="N5" s="22" t="s">
        <v>58</v>
      </c>
      <c r="O5" s="22" t="s">
        <v>57</v>
      </c>
      <c r="P5" s="22" t="s">
        <v>5</v>
      </c>
      <c r="Q5" s="22" t="s">
        <v>58</v>
      </c>
    </row>
    <row r="6" spans="1:17" x14ac:dyDescent="0.25">
      <c r="A6" s="12">
        <v>1</v>
      </c>
      <c r="B6" s="23" t="s">
        <v>6</v>
      </c>
      <c r="C6" s="5">
        <v>7000</v>
      </c>
      <c r="D6" s="5">
        <v>5234</v>
      </c>
      <c r="E6" s="6">
        <f>D6/C6*100</f>
        <v>74.771428571428572</v>
      </c>
      <c r="F6" s="5">
        <v>6000</v>
      </c>
      <c r="G6" s="5">
        <v>5045</v>
      </c>
      <c r="H6" s="27">
        <f>G6/F6*100</f>
        <v>84.083333333333329</v>
      </c>
      <c r="I6" s="5">
        <v>6000</v>
      </c>
      <c r="J6" s="5">
        <v>5069</v>
      </c>
      <c r="K6" s="6">
        <f>J6/I6*100</f>
        <v>84.483333333333334</v>
      </c>
      <c r="L6" s="28">
        <v>6000</v>
      </c>
      <c r="M6" s="31">
        <v>5063</v>
      </c>
      <c r="N6" s="27">
        <f>M6/L6*100</f>
        <v>84.383333333333326</v>
      </c>
      <c r="O6" s="28">
        <v>6000</v>
      </c>
      <c r="P6" s="37">
        <v>5283</v>
      </c>
      <c r="Q6" s="27">
        <f>P6/O6*100</f>
        <v>88.05</v>
      </c>
    </row>
    <row r="7" spans="1:17" x14ac:dyDescent="0.25">
      <c r="A7" s="12">
        <v>2</v>
      </c>
      <c r="B7" s="23" t="s">
        <v>7</v>
      </c>
      <c r="C7" s="5">
        <v>1654000</v>
      </c>
      <c r="D7" s="5">
        <v>1540290</v>
      </c>
      <c r="E7" s="6">
        <f t="shared" ref="E7:E44" si="0">D7/C7*100</f>
        <v>93.125151148730339</v>
      </c>
      <c r="F7" s="5">
        <v>1445000</v>
      </c>
      <c r="G7" s="5">
        <v>1443405</v>
      </c>
      <c r="H7" s="27">
        <f t="shared" ref="H7:H44" si="1">G7/F7*100</f>
        <v>99.889619377162632</v>
      </c>
      <c r="I7" s="5">
        <v>1445000</v>
      </c>
      <c r="J7" s="5">
        <v>1458168</v>
      </c>
      <c r="K7" s="6">
        <f t="shared" ref="K7:K44" si="2">J7/I7*100</f>
        <v>100.91128027681661</v>
      </c>
      <c r="L7" s="28">
        <v>1445000</v>
      </c>
      <c r="M7" s="28">
        <v>1457094</v>
      </c>
      <c r="N7" s="27">
        <f t="shared" ref="N7:N43" si="3">M7/L7*100</f>
        <v>100.83695501730104</v>
      </c>
      <c r="O7" s="28">
        <v>1445000</v>
      </c>
      <c r="P7" s="29">
        <v>1390937</v>
      </c>
      <c r="Q7" s="27">
        <f t="shared" ref="Q7:Q43" si="4">P7/O7*100</f>
        <v>96.258615916955009</v>
      </c>
    </row>
    <row r="8" spans="1:17" x14ac:dyDescent="0.25">
      <c r="A8" s="12">
        <v>3</v>
      </c>
      <c r="B8" s="23" t="s">
        <v>8</v>
      </c>
      <c r="C8" s="5">
        <v>31000</v>
      </c>
      <c r="D8" s="5">
        <v>14518</v>
      </c>
      <c r="E8" s="6">
        <f t="shared" si="0"/>
        <v>46.832258064516132</v>
      </c>
      <c r="F8" s="5">
        <v>26000</v>
      </c>
      <c r="G8" s="5">
        <v>23972</v>
      </c>
      <c r="H8" s="27">
        <f t="shared" si="1"/>
        <v>92.2</v>
      </c>
      <c r="I8" s="5">
        <v>26000</v>
      </c>
      <c r="J8" s="5">
        <v>19092</v>
      </c>
      <c r="K8" s="6">
        <f t="shared" si="2"/>
        <v>73.430769230769229</v>
      </c>
      <c r="L8" s="28">
        <v>26000</v>
      </c>
      <c r="M8" s="31">
        <v>18989</v>
      </c>
      <c r="N8" s="27">
        <f t="shared" si="3"/>
        <v>73.034615384615392</v>
      </c>
      <c r="O8" s="28">
        <v>26000</v>
      </c>
      <c r="P8" s="37">
        <v>18283</v>
      </c>
      <c r="Q8" s="27">
        <f t="shared" si="4"/>
        <v>70.319230769230771</v>
      </c>
    </row>
    <row r="9" spans="1:17" x14ac:dyDescent="0.25">
      <c r="A9" s="12">
        <v>4</v>
      </c>
      <c r="B9" s="23" t="s">
        <v>9</v>
      </c>
      <c r="C9" s="5">
        <v>792000</v>
      </c>
      <c r="D9" s="5">
        <v>673264</v>
      </c>
      <c r="E9" s="6">
        <f t="shared" si="0"/>
        <v>85.008080808080805</v>
      </c>
      <c r="F9" s="5">
        <v>681000</v>
      </c>
      <c r="G9" s="5">
        <v>630635</v>
      </c>
      <c r="H9" s="27">
        <f t="shared" si="1"/>
        <v>92.604258443465497</v>
      </c>
      <c r="I9" s="5">
        <v>681000</v>
      </c>
      <c r="J9" s="5">
        <v>626351</v>
      </c>
      <c r="K9" s="6">
        <f t="shared" si="2"/>
        <v>91.975183553597645</v>
      </c>
      <c r="L9" s="28">
        <v>681000</v>
      </c>
      <c r="M9" s="31">
        <v>617934</v>
      </c>
      <c r="N9" s="27">
        <f t="shared" si="3"/>
        <v>90.739207048458155</v>
      </c>
      <c r="O9" s="28">
        <v>681000</v>
      </c>
      <c r="P9" s="37">
        <v>610801</v>
      </c>
      <c r="Q9" s="27">
        <f t="shared" si="4"/>
        <v>89.691776798825259</v>
      </c>
    </row>
    <row r="10" spans="1:17" x14ac:dyDescent="0.25">
      <c r="A10" s="12">
        <v>5</v>
      </c>
      <c r="B10" s="23" t="s">
        <v>10</v>
      </c>
      <c r="C10" s="5">
        <v>3264000</v>
      </c>
      <c r="D10" s="5">
        <v>2322698</v>
      </c>
      <c r="E10" s="6">
        <f t="shared" si="0"/>
        <v>71.161090686274505</v>
      </c>
      <c r="F10" s="5">
        <v>2842000</v>
      </c>
      <c r="G10" s="5">
        <v>2526918</v>
      </c>
      <c r="H10" s="27">
        <f t="shared" si="1"/>
        <v>88.913370865587609</v>
      </c>
      <c r="I10" s="5">
        <v>2842000</v>
      </c>
      <c r="J10" s="5">
        <v>2337820</v>
      </c>
      <c r="K10" s="6">
        <f t="shared" si="2"/>
        <v>82.259676284306821</v>
      </c>
      <c r="L10" s="28">
        <v>2842000</v>
      </c>
      <c r="M10" s="28">
        <v>2333159</v>
      </c>
      <c r="N10" s="27">
        <f t="shared" si="3"/>
        <v>82.095672061928212</v>
      </c>
      <c r="O10" s="28">
        <v>2842000</v>
      </c>
      <c r="P10" s="29">
        <v>2204239</v>
      </c>
      <c r="Q10" s="27">
        <f t="shared" si="4"/>
        <v>77.559429978888105</v>
      </c>
    </row>
    <row r="11" spans="1:17" x14ac:dyDescent="0.25">
      <c r="A11" s="12">
        <v>6</v>
      </c>
      <c r="B11" s="23" t="s">
        <v>11</v>
      </c>
      <c r="C11" s="5">
        <v>19000</v>
      </c>
      <c r="D11" s="5">
        <v>17802</v>
      </c>
      <c r="E11" s="6">
        <f t="shared" si="0"/>
        <v>93.694736842105257</v>
      </c>
      <c r="F11" s="5">
        <v>17000</v>
      </c>
      <c r="G11" s="5">
        <v>26118</v>
      </c>
      <c r="H11" s="27">
        <f t="shared" si="1"/>
        <v>153.63529411764708</v>
      </c>
      <c r="I11" s="5">
        <v>17000</v>
      </c>
      <c r="J11" s="5">
        <v>16584</v>
      </c>
      <c r="K11" s="6">
        <f t="shared" si="2"/>
        <v>97.552941176470583</v>
      </c>
      <c r="L11" s="28">
        <v>17000</v>
      </c>
      <c r="M11" s="31">
        <v>17029</v>
      </c>
      <c r="N11" s="27">
        <f t="shared" si="3"/>
        <v>100.17058823529412</v>
      </c>
      <c r="O11" s="28">
        <v>17000</v>
      </c>
      <c r="P11" s="37">
        <v>17158</v>
      </c>
      <c r="Q11" s="27">
        <f t="shared" si="4"/>
        <v>100.92941176470589</v>
      </c>
    </row>
    <row r="12" spans="1:17" x14ac:dyDescent="0.25">
      <c r="A12" s="12">
        <v>7</v>
      </c>
      <c r="B12" s="23" t="s">
        <v>12</v>
      </c>
      <c r="C12" s="5">
        <v>708000</v>
      </c>
      <c r="D12" s="5">
        <v>533217</v>
      </c>
      <c r="E12" s="6">
        <f t="shared" si="0"/>
        <v>75.313135593220338</v>
      </c>
      <c r="F12" s="5">
        <v>614000</v>
      </c>
      <c r="G12" s="5">
        <v>514401</v>
      </c>
      <c r="H12" s="27">
        <f t="shared" si="1"/>
        <v>83.778664495114015</v>
      </c>
      <c r="I12" s="5">
        <v>614000</v>
      </c>
      <c r="J12" s="5">
        <v>525726</v>
      </c>
      <c r="K12" s="6">
        <f t="shared" si="2"/>
        <v>85.62312703583062</v>
      </c>
      <c r="L12" s="28">
        <v>614000</v>
      </c>
      <c r="M12" s="31">
        <v>523631</v>
      </c>
      <c r="N12" s="27">
        <f t="shared" si="3"/>
        <v>85.281921824104231</v>
      </c>
      <c r="O12" s="28">
        <v>614000</v>
      </c>
      <c r="P12" s="37">
        <v>505421</v>
      </c>
      <c r="Q12" s="27">
        <f t="shared" si="4"/>
        <v>82.31612377850162</v>
      </c>
    </row>
    <row r="13" spans="1:17" x14ac:dyDescent="0.25">
      <c r="A13" s="12">
        <v>8</v>
      </c>
      <c r="B13" s="23" t="s">
        <v>13</v>
      </c>
      <c r="C13" s="5">
        <v>11000</v>
      </c>
      <c r="D13" s="5">
        <v>6837</v>
      </c>
      <c r="E13" s="6">
        <f t="shared" si="0"/>
        <v>62.154545454545449</v>
      </c>
      <c r="F13" s="5">
        <v>10000</v>
      </c>
      <c r="G13" s="5">
        <v>7964</v>
      </c>
      <c r="H13" s="27">
        <f t="shared" si="1"/>
        <v>79.64</v>
      </c>
      <c r="I13" s="5">
        <v>10000</v>
      </c>
      <c r="J13" s="5">
        <v>7536</v>
      </c>
      <c r="K13" s="6">
        <f t="shared" si="2"/>
        <v>75.36</v>
      </c>
      <c r="L13" s="28">
        <v>10000</v>
      </c>
      <c r="M13" s="31">
        <v>7556</v>
      </c>
      <c r="N13" s="27">
        <f t="shared" si="3"/>
        <v>75.56</v>
      </c>
      <c r="O13" s="28">
        <v>10000</v>
      </c>
      <c r="P13" s="37">
        <v>7641</v>
      </c>
      <c r="Q13" s="27">
        <f t="shared" si="4"/>
        <v>76.41</v>
      </c>
    </row>
    <row r="14" spans="1:17" x14ac:dyDescent="0.25">
      <c r="A14" s="12">
        <v>9</v>
      </c>
      <c r="B14" s="23" t="s">
        <v>14</v>
      </c>
      <c r="C14" s="5">
        <v>6000</v>
      </c>
      <c r="D14" s="5">
        <v>3860</v>
      </c>
      <c r="E14" s="6">
        <f t="shared" si="0"/>
        <v>64.333333333333329</v>
      </c>
      <c r="F14" s="5">
        <v>5000</v>
      </c>
      <c r="G14" s="5">
        <v>3333</v>
      </c>
      <c r="H14" s="27">
        <f t="shared" si="1"/>
        <v>66.66</v>
      </c>
      <c r="I14" s="5">
        <v>5000</v>
      </c>
      <c r="J14" s="5">
        <v>3327</v>
      </c>
      <c r="K14" s="6">
        <f t="shared" si="2"/>
        <v>66.539999999999992</v>
      </c>
      <c r="L14" s="28">
        <v>5000</v>
      </c>
      <c r="M14" s="31">
        <v>3327</v>
      </c>
      <c r="N14" s="27">
        <f t="shared" si="3"/>
        <v>66.539999999999992</v>
      </c>
      <c r="O14" s="28">
        <v>5000</v>
      </c>
      <c r="P14" s="37">
        <v>3725</v>
      </c>
      <c r="Q14" s="27">
        <f t="shared" si="4"/>
        <v>74.5</v>
      </c>
    </row>
    <row r="15" spans="1:17" x14ac:dyDescent="0.25">
      <c r="A15" s="12">
        <v>10</v>
      </c>
      <c r="B15" s="23" t="s">
        <v>16</v>
      </c>
      <c r="C15" s="5">
        <v>341000</v>
      </c>
      <c r="D15" s="5">
        <v>231488</v>
      </c>
      <c r="E15" s="6">
        <f t="shared" si="0"/>
        <v>67.8850439882698</v>
      </c>
      <c r="F15" s="5">
        <v>303000</v>
      </c>
      <c r="G15" s="5">
        <v>294128</v>
      </c>
      <c r="H15" s="27">
        <f t="shared" si="1"/>
        <v>97.071947194719471</v>
      </c>
      <c r="I15" s="5">
        <v>303000</v>
      </c>
      <c r="J15" s="5">
        <v>147913</v>
      </c>
      <c r="K15" s="6">
        <f t="shared" si="2"/>
        <v>48.816171617161721</v>
      </c>
      <c r="L15" s="28">
        <v>303000</v>
      </c>
      <c r="M15" s="28">
        <v>240843</v>
      </c>
      <c r="N15" s="27">
        <f t="shared" si="3"/>
        <v>79.486138613861385</v>
      </c>
      <c r="O15" s="28">
        <v>303000</v>
      </c>
      <c r="P15" s="29">
        <v>255719</v>
      </c>
      <c r="Q15" s="27">
        <f t="shared" si="4"/>
        <v>84.395709570957095</v>
      </c>
    </row>
    <row r="16" spans="1:17" x14ac:dyDescent="0.25">
      <c r="A16" s="12">
        <v>11</v>
      </c>
      <c r="B16" s="23" t="s">
        <v>17</v>
      </c>
      <c r="C16" s="5">
        <v>22000</v>
      </c>
      <c r="D16" s="5">
        <v>13757</v>
      </c>
      <c r="E16" s="6">
        <f t="shared" si="0"/>
        <v>62.531818181818174</v>
      </c>
      <c r="F16" s="5">
        <v>20000</v>
      </c>
      <c r="G16" s="5">
        <v>18523</v>
      </c>
      <c r="H16" s="27">
        <f t="shared" si="1"/>
        <v>92.615000000000009</v>
      </c>
      <c r="I16" s="5">
        <v>20000</v>
      </c>
      <c r="J16" s="7">
        <f>1788+1556+1716+2216+1790+1621+1711+1701+1617+1953+1880+1850</f>
        <v>21399</v>
      </c>
      <c r="K16" s="6">
        <f t="shared" si="2"/>
        <v>106.99499999999999</v>
      </c>
      <c r="L16" s="28">
        <v>20000</v>
      </c>
      <c r="M16" s="31">
        <v>20970</v>
      </c>
      <c r="N16" s="27">
        <f t="shared" si="3"/>
        <v>104.85</v>
      </c>
      <c r="O16" s="28">
        <v>20000</v>
      </c>
      <c r="P16" s="37">
        <v>21837</v>
      </c>
      <c r="Q16" s="27">
        <f t="shared" si="4"/>
        <v>109.185</v>
      </c>
    </row>
    <row r="17" spans="1:17" x14ac:dyDescent="0.25">
      <c r="A17" s="12">
        <v>12</v>
      </c>
      <c r="B17" s="23" t="s">
        <v>18</v>
      </c>
      <c r="C17" s="5">
        <v>1428000</v>
      </c>
      <c r="D17" s="5">
        <v>1256849</v>
      </c>
      <c r="E17" s="6">
        <f t="shared" si="0"/>
        <v>88.014635854341734</v>
      </c>
      <c r="F17" s="5">
        <v>1251000</v>
      </c>
      <c r="G17" s="5">
        <v>1245502</v>
      </c>
      <c r="H17" s="27">
        <f t="shared" si="1"/>
        <v>99.560511590727415</v>
      </c>
      <c r="I17" s="5">
        <v>1251000</v>
      </c>
      <c r="J17" s="5">
        <f>53126+64663+79551+83104+88916+89756+91136+86300+90459+89962+97063+97595</f>
        <v>1011631</v>
      </c>
      <c r="K17" s="6">
        <f t="shared" si="2"/>
        <v>80.865787370103916</v>
      </c>
      <c r="L17" s="28">
        <v>1251000</v>
      </c>
      <c r="M17" s="31">
        <v>1169125</v>
      </c>
      <c r="N17" s="27">
        <f t="shared" si="3"/>
        <v>93.455235811350917</v>
      </c>
      <c r="O17" s="28">
        <v>1251000</v>
      </c>
      <c r="P17" s="37">
        <v>1161224</v>
      </c>
      <c r="Q17" s="27">
        <f t="shared" si="4"/>
        <v>92.823661071143079</v>
      </c>
    </row>
    <row r="18" spans="1:17" x14ac:dyDescent="0.25">
      <c r="A18" s="12">
        <v>13</v>
      </c>
      <c r="B18" s="23" t="s">
        <v>19</v>
      </c>
      <c r="C18" s="5">
        <v>618000</v>
      </c>
      <c r="D18" s="5">
        <v>488215</v>
      </c>
      <c r="E18" s="6">
        <f t="shared" si="0"/>
        <v>78.999190938511333</v>
      </c>
      <c r="F18" s="5">
        <v>539000</v>
      </c>
      <c r="G18" s="5">
        <v>525353</v>
      </c>
      <c r="H18" s="27">
        <f t="shared" si="1"/>
        <v>97.46808905380334</v>
      </c>
      <c r="I18" s="5">
        <v>539000</v>
      </c>
      <c r="J18" s="5">
        <f>25160+31300+32303+32499+26759+31776+33257+36156+39104+42429+44812+45321</f>
        <v>420876</v>
      </c>
      <c r="K18" s="6">
        <f t="shared" si="2"/>
        <v>78.084601113172553</v>
      </c>
      <c r="L18" s="28">
        <v>539000</v>
      </c>
      <c r="M18" s="28">
        <v>453302</v>
      </c>
      <c r="N18" s="27">
        <f t="shared" si="3"/>
        <v>84.100556586270869</v>
      </c>
      <c r="O18" s="28">
        <v>539000</v>
      </c>
      <c r="P18" s="29">
        <v>474817</v>
      </c>
      <c r="Q18" s="27">
        <f t="shared" si="4"/>
        <v>88.092207792207788</v>
      </c>
    </row>
    <row r="19" spans="1:17" x14ac:dyDescent="0.25">
      <c r="A19" s="12">
        <v>14</v>
      </c>
      <c r="B19" s="23" t="s">
        <v>20</v>
      </c>
      <c r="C19" s="5">
        <v>123000</v>
      </c>
      <c r="D19" s="5">
        <v>109283</v>
      </c>
      <c r="E19" s="6">
        <f t="shared" si="0"/>
        <v>88.847967479674793</v>
      </c>
      <c r="F19" s="5">
        <v>108000</v>
      </c>
      <c r="G19" s="5">
        <v>115337</v>
      </c>
      <c r="H19" s="27">
        <f t="shared" si="1"/>
        <v>106.79351851851852</v>
      </c>
      <c r="I19" s="5">
        <v>108000</v>
      </c>
      <c r="J19" s="5">
        <v>112220</v>
      </c>
      <c r="K19" s="6">
        <f t="shared" si="2"/>
        <v>103.9074074074074</v>
      </c>
      <c r="L19" s="28">
        <v>108000</v>
      </c>
      <c r="M19" s="31">
        <v>112308</v>
      </c>
      <c r="N19" s="27">
        <f t="shared" si="3"/>
        <v>103.98888888888888</v>
      </c>
      <c r="O19" s="28">
        <v>108000</v>
      </c>
      <c r="P19" s="37">
        <v>108723</v>
      </c>
      <c r="Q19" s="27">
        <f t="shared" si="4"/>
        <v>100.66944444444444</v>
      </c>
    </row>
    <row r="20" spans="1:17" x14ac:dyDescent="0.25">
      <c r="A20" s="12">
        <v>15</v>
      </c>
      <c r="B20" s="23" t="s">
        <v>21</v>
      </c>
      <c r="C20" s="5">
        <v>249000</v>
      </c>
      <c r="D20" s="5">
        <v>180782</v>
      </c>
      <c r="E20" s="6">
        <f t="shared" si="0"/>
        <v>72.603212851405615</v>
      </c>
      <c r="F20" s="5">
        <v>218000</v>
      </c>
      <c r="G20" s="5">
        <v>208034</v>
      </c>
      <c r="H20" s="27">
        <f t="shared" si="1"/>
        <v>95.428440366972481</v>
      </c>
      <c r="I20" s="5">
        <v>218000</v>
      </c>
      <c r="J20" s="5">
        <f>763+5346+11974+14045+15446+14811+15961+16776+16062+15429+15202+17970</f>
        <v>159785</v>
      </c>
      <c r="K20" s="6">
        <f t="shared" si="2"/>
        <v>73.295871559633028</v>
      </c>
      <c r="L20" s="28">
        <v>218000</v>
      </c>
      <c r="M20" s="31">
        <v>187018</v>
      </c>
      <c r="N20" s="27">
        <f t="shared" si="3"/>
        <v>85.788073394495413</v>
      </c>
      <c r="O20" s="28">
        <v>218000</v>
      </c>
      <c r="P20" s="37">
        <v>194477</v>
      </c>
      <c r="Q20" s="27">
        <f t="shared" si="4"/>
        <v>89.209633027522941</v>
      </c>
    </row>
    <row r="21" spans="1:17" x14ac:dyDescent="0.25">
      <c r="A21" s="12">
        <v>16</v>
      </c>
      <c r="B21" s="23" t="s">
        <v>22</v>
      </c>
      <c r="C21" s="5">
        <v>923000</v>
      </c>
      <c r="D21" s="5">
        <v>640250</v>
      </c>
      <c r="E21" s="6">
        <f t="shared" si="0"/>
        <v>69.366197183098592</v>
      </c>
      <c r="F21" s="5">
        <v>808000</v>
      </c>
      <c r="G21" s="5">
        <v>699916</v>
      </c>
      <c r="H21" s="27">
        <f t="shared" si="1"/>
        <v>86.623267326732673</v>
      </c>
      <c r="I21" s="5">
        <v>808000</v>
      </c>
      <c r="J21" s="5">
        <v>696207</v>
      </c>
      <c r="K21" s="6">
        <f t="shared" si="2"/>
        <v>86.164232673267321</v>
      </c>
      <c r="L21" s="28">
        <v>808000</v>
      </c>
      <c r="M21" s="31">
        <v>689518</v>
      </c>
      <c r="N21" s="27">
        <f t="shared" si="3"/>
        <v>85.336386138613861</v>
      </c>
      <c r="O21" s="28">
        <v>808000</v>
      </c>
      <c r="P21" s="37">
        <v>650550</v>
      </c>
      <c r="Q21" s="27">
        <f t="shared" si="4"/>
        <v>80.513613861386133</v>
      </c>
    </row>
    <row r="22" spans="1:17" x14ac:dyDescent="0.25">
      <c r="A22" s="12">
        <v>17</v>
      </c>
      <c r="B22" s="23" t="s">
        <v>23</v>
      </c>
      <c r="C22" s="5">
        <v>1261000</v>
      </c>
      <c r="D22" s="5">
        <v>1195491</v>
      </c>
      <c r="E22" s="6">
        <f t="shared" si="0"/>
        <v>94.804996034892937</v>
      </c>
      <c r="F22" s="5">
        <v>1110000</v>
      </c>
      <c r="G22" s="5">
        <v>1131954</v>
      </c>
      <c r="H22" s="27">
        <f t="shared" si="1"/>
        <v>101.97783783783785</v>
      </c>
      <c r="I22" s="5">
        <v>1110000</v>
      </c>
      <c r="J22" s="5">
        <f>29823+31160+57185+73938+79823+86909+77624+81864+85300+89111+86390+90276</f>
        <v>869403</v>
      </c>
      <c r="K22" s="6">
        <f t="shared" si="2"/>
        <v>78.3245945945946</v>
      </c>
      <c r="L22" s="28">
        <v>1110000</v>
      </c>
      <c r="M22" s="28">
        <v>1057810</v>
      </c>
      <c r="N22" s="27">
        <f t="shared" si="3"/>
        <v>95.298198198198207</v>
      </c>
      <c r="O22" s="28">
        <v>1110000</v>
      </c>
      <c r="P22" s="29">
        <v>1030086</v>
      </c>
      <c r="Q22" s="27">
        <f t="shared" si="4"/>
        <v>92.800540540540538</v>
      </c>
    </row>
    <row r="23" spans="1:17" x14ac:dyDescent="0.25">
      <c r="A23" s="12">
        <v>18</v>
      </c>
      <c r="B23" s="23" t="s">
        <v>24</v>
      </c>
      <c r="C23" s="5">
        <v>549000</v>
      </c>
      <c r="D23" s="5">
        <v>435913</v>
      </c>
      <c r="E23" s="6">
        <f t="shared" si="0"/>
        <v>79.401275045537346</v>
      </c>
      <c r="F23" s="5">
        <v>493000</v>
      </c>
      <c r="G23" s="5">
        <v>507561</v>
      </c>
      <c r="H23" s="27">
        <f t="shared" si="1"/>
        <v>102.95354969574038</v>
      </c>
      <c r="I23" s="5">
        <v>493000</v>
      </c>
      <c r="J23" s="5">
        <f>41685+41817+39237+41103+40582+40707+43631+46168+40400+47554+41746</f>
        <v>464630</v>
      </c>
      <c r="K23" s="6">
        <f t="shared" si="2"/>
        <v>94.245436105476671</v>
      </c>
      <c r="L23" s="28">
        <v>493000</v>
      </c>
      <c r="M23" s="31">
        <v>509780</v>
      </c>
      <c r="N23" s="27">
        <f t="shared" si="3"/>
        <v>103.40365111561867</v>
      </c>
      <c r="O23" s="28">
        <v>493000</v>
      </c>
      <c r="P23" s="37">
        <v>500683</v>
      </c>
      <c r="Q23" s="27">
        <f t="shared" si="4"/>
        <v>101.55841784989859</v>
      </c>
    </row>
    <row r="24" spans="1:17" x14ac:dyDescent="0.25">
      <c r="A24" s="12">
        <v>19</v>
      </c>
      <c r="B24" s="23" t="s">
        <v>25</v>
      </c>
      <c r="C24" s="5">
        <v>1000</v>
      </c>
      <c r="D24" s="7">
        <v>929</v>
      </c>
      <c r="E24" s="6">
        <f t="shared" si="0"/>
        <v>92.9</v>
      </c>
      <c r="F24" s="5">
        <v>1000</v>
      </c>
      <c r="G24" s="7">
        <v>704</v>
      </c>
      <c r="H24" s="27">
        <f t="shared" si="1"/>
        <v>70.399999999999991</v>
      </c>
      <c r="I24" s="5">
        <v>1000</v>
      </c>
      <c r="J24" s="5">
        <v>1009</v>
      </c>
      <c r="K24" s="6">
        <f t="shared" si="2"/>
        <v>100.89999999999999</v>
      </c>
      <c r="L24" s="28">
        <v>1000</v>
      </c>
      <c r="M24" s="28">
        <v>1018</v>
      </c>
      <c r="N24" s="27">
        <f t="shared" si="3"/>
        <v>101.8</v>
      </c>
      <c r="O24" s="28">
        <v>1000</v>
      </c>
      <c r="P24" s="29">
        <v>1246</v>
      </c>
      <c r="Q24" s="27">
        <f t="shared" si="4"/>
        <v>124.6</v>
      </c>
    </row>
    <row r="25" spans="1:17" x14ac:dyDescent="0.25">
      <c r="A25" s="12">
        <v>20</v>
      </c>
      <c r="B25" s="23" t="s">
        <v>26</v>
      </c>
      <c r="C25" s="5">
        <v>2184000</v>
      </c>
      <c r="D25" s="5">
        <v>1469956</v>
      </c>
      <c r="E25" s="6">
        <f t="shared" si="0"/>
        <v>67.305677655677655</v>
      </c>
      <c r="F25" s="5">
        <v>1878000</v>
      </c>
      <c r="G25" s="5">
        <v>1400942</v>
      </c>
      <c r="H25" s="27">
        <f t="shared" si="1"/>
        <v>74.597550585729493</v>
      </c>
      <c r="I25" s="5">
        <v>1878000</v>
      </c>
      <c r="J25" s="5">
        <v>1474862</v>
      </c>
      <c r="K25" s="6">
        <f t="shared" si="2"/>
        <v>78.533652822151225</v>
      </c>
      <c r="L25" s="28">
        <v>1878000</v>
      </c>
      <c r="M25" s="28">
        <v>1477207</v>
      </c>
      <c r="N25" s="27">
        <f t="shared" si="3"/>
        <v>78.658519701810434</v>
      </c>
      <c r="O25" s="28">
        <v>1878000</v>
      </c>
      <c r="P25" s="29">
        <v>1466310</v>
      </c>
      <c r="Q25" s="27">
        <f t="shared" si="4"/>
        <v>78.07827476038338</v>
      </c>
    </row>
    <row r="26" spans="1:17" x14ac:dyDescent="0.25">
      <c r="A26" s="12">
        <v>21</v>
      </c>
      <c r="B26" s="23" t="s">
        <v>27</v>
      </c>
      <c r="C26" s="5">
        <v>2108000</v>
      </c>
      <c r="D26" s="5">
        <v>1747010</v>
      </c>
      <c r="E26" s="6">
        <f t="shared" si="0"/>
        <v>82.875237191650854</v>
      </c>
      <c r="F26" s="5">
        <v>1870000</v>
      </c>
      <c r="G26" s="5">
        <v>1972611</v>
      </c>
      <c r="H26" s="27">
        <f t="shared" si="1"/>
        <v>105.48721925133691</v>
      </c>
      <c r="I26" s="5">
        <v>1870000</v>
      </c>
      <c r="J26" s="5">
        <v>1958179</v>
      </c>
      <c r="K26" s="6">
        <f t="shared" si="2"/>
        <v>104.71545454545455</v>
      </c>
      <c r="L26" s="28">
        <v>1870000</v>
      </c>
      <c r="M26" s="28">
        <v>1956856</v>
      </c>
      <c r="N26" s="27">
        <f t="shared" si="3"/>
        <v>104.64470588235295</v>
      </c>
      <c r="O26" s="28">
        <v>1870000</v>
      </c>
      <c r="P26" s="29">
        <v>1937465</v>
      </c>
      <c r="Q26" s="27">
        <f t="shared" si="4"/>
        <v>103.6077540106952</v>
      </c>
    </row>
    <row r="27" spans="1:17" x14ac:dyDescent="0.25">
      <c r="A27" s="12">
        <v>22</v>
      </c>
      <c r="B27" s="23" t="s">
        <v>28</v>
      </c>
      <c r="C27" s="5">
        <v>47000</v>
      </c>
      <c r="D27" s="5">
        <v>31740</v>
      </c>
      <c r="E27" s="6">
        <f t="shared" si="0"/>
        <v>67.531914893617014</v>
      </c>
      <c r="F27" s="5">
        <v>43000</v>
      </c>
      <c r="G27" s="5">
        <v>53168</v>
      </c>
      <c r="H27" s="27">
        <f t="shared" si="1"/>
        <v>123.64651162790699</v>
      </c>
      <c r="I27" s="5">
        <v>43000</v>
      </c>
      <c r="J27" s="5">
        <v>48820</v>
      </c>
      <c r="K27" s="6">
        <f t="shared" si="2"/>
        <v>113.53488372093024</v>
      </c>
      <c r="L27" s="28">
        <v>43000</v>
      </c>
      <c r="M27" s="28">
        <v>48792</v>
      </c>
      <c r="N27" s="27">
        <f t="shared" si="3"/>
        <v>113.46976744186045</v>
      </c>
      <c r="O27" s="28">
        <v>43000</v>
      </c>
      <c r="P27" s="29">
        <v>45608</v>
      </c>
      <c r="Q27" s="27">
        <f t="shared" si="4"/>
        <v>106.06511627906976</v>
      </c>
    </row>
    <row r="28" spans="1:17" x14ac:dyDescent="0.25">
      <c r="A28" s="12">
        <v>23</v>
      </c>
      <c r="B28" s="23" t="s">
        <v>29</v>
      </c>
      <c r="C28" s="5">
        <v>80000</v>
      </c>
      <c r="D28" s="5">
        <v>70665</v>
      </c>
      <c r="E28" s="6">
        <f t="shared" si="0"/>
        <v>88.331249999999997</v>
      </c>
      <c r="F28" s="5">
        <v>70000</v>
      </c>
      <c r="G28" s="5">
        <v>87530</v>
      </c>
      <c r="H28" s="27">
        <f t="shared" si="1"/>
        <v>125.04285714285714</v>
      </c>
      <c r="I28" s="5">
        <v>70000</v>
      </c>
      <c r="J28" s="5">
        <v>76760</v>
      </c>
      <c r="K28" s="6">
        <f t="shared" si="2"/>
        <v>109.65714285714286</v>
      </c>
      <c r="L28" s="28">
        <v>70000</v>
      </c>
      <c r="M28" s="31">
        <v>76587</v>
      </c>
      <c r="N28" s="27">
        <f t="shared" si="3"/>
        <v>109.41000000000001</v>
      </c>
      <c r="O28" s="28">
        <v>70000</v>
      </c>
      <c r="P28" s="37">
        <v>72182</v>
      </c>
      <c r="Q28" s="27">
        <f t="shared" si="4"/>
        <v>103.11714285714287</v>
      </c>
    </row>
    <row r="29" spans="1:17" x14ac:dyDescent="0.25">
      <c r="A29" s="12">
        <v>24</v>
      </c>
      <c r="B29" s="23" t="s">
        <v>30</v>
      </c>
      <c r="C29" s="5">
        <v>20000</v>
      </c>
      <c r="D29" s="5">
        <v>20817</v>
      </c>
      <c r="E29" s="6">
        <f t="shared" si="0"/>
        <v>104.08500000000001</v>
      </c>
      <c r="F29" s="5">
        <v>17000</v>
      </c>
      <c r="G29" s="5">
        <v>23193</v>
      </c>
      <c r="H29" s="27">
        <f t="shared" si="1"/>
        <v>136.42941176470589</v>
      </c>
      <c r="I29" s="5">
        <v>17000</v>
      </c>
      <c r="J29" s="5">
        <v>20941</v>
      </c>
      <c r="K29" s="6">
        <f t="shared" si="2"/>
        <v>123.18235294117648</v>
      </c>
      <c r="L29" s="28">
        <v>17000</v>
      </c>
      <c r="M29" s="31">
        <v>20940</v>
      </c>
      <c r="N29" s="27">
        <f t="shared" si="3"/>
        <v>123.17647058823529</v>
      </c>
      <c r="O29" s="28">
        <v>17000</v>
      </c>
      <c r="P29" s="37">
        <v>19849</v>
      </c>
      <c r="Q29" s="27">
        <f t="shared" si="4"/>
        <v>116.75882352941176</v>
      </c>
    </row>
    <row r="30" spans="1:17" x14ac:dyDescent="0.25">
      <c r="A30" s="12">
        <v>25</v>
      </c>
      <c r="B30" s="23" t="s">
        <v>31</v>
      </c>
      <c r="C30" s="5">
        <v>34000</v>
      </c>
      <c r="D30" s="5">
        <v>16906</v>
      </c>
      <c r="E30" s="6">
        <f t="shared" si="0"/>
        <v>49.723529411764709</v>
      </c>
      <c r="F30" s="5">
        <v>30000</v>
      </c>
      <c r="G30" s="5">
        <v>28458</v>
      </c>
      <c r="H30" s="27">
        <f t="shared" si="1"/>
        <v>94.86</v>
      </c>
      <c r="I30" s="5">
        <v>30000</v>
      </c>
      <c r="J30" s="5">
        <v>22836</v>
      </c>
      <c r="K30" s="6">
        <f t="shared" si="2"/>
        <v>76.12</v>
      </c>
      <c r="L30" s="28">
        <v>30000</v>
      </c>
      <c r="M30" s="31">
        <v>22733</v>
      </c>
      <c r="N30" s="27">
        <f t="shared" si="3"/>
        <v>75.776666666666671</v>
      </c>
      <c r="O30" s="28">
        <v>30000</v>
      </c>
      <c r="P30" s="37">
        <v>21128</v>
      </c>
      <c r="Q30" s="27">
        <f t="shared" si="4"/>
        <v>70.426666666666677</v>
      </c>
    </row>
    <row r="31" spans="1:17" x14ac:dyDescent="0.25">
      <c r="A31" s="12">
        <v>26</v>
      </c>
      <c r="B31" s="23" t="s">
        <v>32</v>
      </c>
      <c r="C31" s="5">
        <v>924000</v>
      </c>
      <c r="D31" s="5">
        <v>754873</v>
      </c>
      <c r="E31" s="6">
        <f t="shared" si="0"/>
        <v>81.696212121212113</v>
      </c>
      <c r="F31" s="5">
        <v>797000</v>
      </c>
      <c r="G31" s="5">
        <v>730343</v>
      </c>
      <c r="H31" s="27">
        <f t="shared" si="1"/>
        <v>91.636511919698876</v>
      </c>
      <c r="I31" s="5">
        <v>797000</v>
      </c>
      <c r="J31" s="5">
        <v>700681</v>
      </c>
      <c r="K31" s="6">
        <f t="shared" si="2"/>
        <v>87.914805520702629</v>
      </c>
      <c r="L31" s="28">
        <v>797000</v>
      </c>
      <c r="M31" s="31">
        <v>702722</v>
      </c>
      <c r="N31" s="27">
        <f t="shared" si="3"/>
        <v>88.170890840652447</v>
      </c>
      <c r="O31" s="28">
        <v>797000</v>
      </c>
      <c r="P31" s="37">
        <v>685876</v>
      </c>
      <c r="Q31" s="27">
        <f t="shared" si="4"/>
        <v>86.057214554579673</v>
      </c>
    </row>
    <row r="32" spans="1:17" x14ac:dyDescent="0.25">
      <c r="A32" s="12">
        <v>27</v>
      </c>
      <c r="B32" s="23" t="s">
        <v>33</v>
      </c>
      <c r="C32" s="5">
        <v>24000</v>
      </c>
      <c r="D32" s="5">
        <v>13852</v>
      </c>
      <c r="E32" s="6">
        <f t="shared" si="0"/>
        <v>57.716666666666669</v>
      </c>
      <c r="F32" s="5">
        <v>22000</v>
      </c>
      <c r="G32" s="5">
        <v>37195</v>
      </c>
      <c r="H32" s="27">
        <f t="shared" si="1"/>
        <v>169.06818181818181</v>
      </c>
      <c r="I32" s="5">
        <v>22000</v>
      </c>
      <c r="J32" s="5">
        <f>825+1016+855+1241+1203+1180+1510+1518+1401+1535+1391+1737</f>
        <v>15412</v>
      </c>
      <c r="K32" s="6">
        <f t="shared" si="2"/>
        <v>70.054545454545462</v>
      </c>
      <c r="L32" s="28">
        <v>22000</v>
      </c>
      <c r="M32" s="31">
        <v>11763</v>
      </c>
      <c r="N32" s="27">
        <f t="shared" si="3"/>
        <v>53.468181818181812</v>
      </c>
      <c r="O32" s="28">
        <v>22000</v>
      </c>
      <c r="P32" s="37">
        <v>15846</v>
      </c>
      <c r="Q32" s="27">
        <f t="shared" si="4"/>
        <v>72.027272727272731</v>
      </c>
    </row>
    <row r="33" spans="1:17" x14ac:dyDescent="0.25">
      <c r="A33" s="12">
        <v>28</v>
      </c>
      <c r="B33" s="23" t="s">
        <v>34</v>
      </c>
      <c r="C33" s="5">
        <v>492000</v>
      </c>
      <c r="D33" s="5">
        <v>436374</v>
      </c>
      <c r="E33" s="6">
        <f t="shared" si="0"/>
        <v>88.693902439024384</v>
      </c>
      <c r="F33" s="5">
        <v>435000</v>
      </c>
      <c r="G33" s="5">
        <v>455979</v>
      </c>
      <c r="H33" s="27">
        <f t="shared" si="1"/>
        <v>104.82275862068965</v>
      </c>
      <c r="I33" s="5">
        <v>435000</v>
      </c>
      <c r="J33" s="5">
        <v>433630</v>
      </c>
      <c r="K33" s="6">
        <f t="shared" si="2"/>
        <v>99.685057471264372</v>
      </c>
      <c r="L33" s="28">
        <v>435000</v>
      </c>
      <c r="M33" s="28">
        <v>433367</v>
      </c>
      <c r="N33" s="27">
        <f t="shared" si="3"/>
        <v>99.624597701149426</v>
      </c>
      <c r="O33" s="28">
        <v>435000</v>
      </c>
      <c r="P33" s="29">
        <v>424654</v>
      </c>
      <c r="Q33" s="27">
        <f t="shared" si="4"/>
        <v>97.6216091954023</v>
      </c>
    </row>
    <row r="34" spans="1:17" x14ac:dyDescent="0.25">
      <c r="A34" s="12">
        <v>29</v>
      </c>
      <c r="B34" s="23" t="s">
        <v>35</v>
      </c>
      <c r="C34" s="5">
        <v>2005000</v>
      </c>
      <c r="D34" s="5">
        <v>1640834</v>
      </c>
      <c r="E34" s="6">
        <f t="shared" si="0"/>
        <v>81.8371072319202</v>
      </c>
      <c r="F34" s="5">
        <v>1737000</v>
      </c>
      <c r="G34" s="5">
        <v>1533793</v>
      </c>
      <c r="H34" s="27">
        <f t="shared" si="1"/>
        <v>88.301266551525615</v>
      </c>
      <c r="I34" s="5">
        <v>1737000</v>
      </c>
      <c r="J34" s="5">
        <v>1467958</v>
      </c>
      <c r="K34" s="6">
        <f t="shared" si="2"/>
        <v>84.51111111111112</v>
      </c>
      <c r="L34" s="28">
        <v>1737000</v>
      </c>
      <c r="M34" s="31">
        <v>1466155</v>
      </c>
      <c r="N34" s="27">
        <f t="shared" si="3"/>
        <v>84.407311456534245</v>
      </c>
      <c r="O34" s="28">
        <v>1737000</v>
      </c>
      <c r="P34" s="37">
        <v>1414862</v>
      </c>
      <c r="Q34" s="27">
        <f t="shared" si="4"/>
        <v>81.454346574553824</v>
      </c>
    </row>
    <row r="35" spans="1:17" x14ac:dyDescent="0.25">
      <c r="A35" s="12">
        <v>30</v>
      </c>
      <c r="B35" s="23" t="s">
        <v>36</v>
      </c>
      <c r="C35" s="5">
        <v>12000</v>
      </c>
      <c r="D35" s="5">
        <v>8355</v>
      </c>
      <c r="E35" s="6">
        <f t="shared" si="0"/>
        <v>69.625</v>
      </c>
      <c r="F35" s="5">
        <v>11000</v>
      </c>
      <c r="G35" s="5">
        <v>8066</v>
      </c>
      <c r="H35" s="27">
        <f t="shared" si="1"/>
        <v>73.327272727272728</v>
      </c>
      <c r="I35" s="5">
        <v>11000</v>
      </c>
      <c r="J35" s="5">
        <v>8159</v>
      </c>
      <c r="K35" s="6">
        <f t="shared" si="2"/>
        <v>74.172727272727272</v>
      </c>
      <c r="L35" s="28">
        <v>11000</v>
      </c>
      <c r="M35" s="28">
        <v>8523</v>
      </c>
      <c r="N35" s="27">
        <f t="shared" si="3"/>
        <v>77.481818181818184</v>
      </c>
      <c r="O35" s="28">
        <v>11000</v>
      </c>
      <c r="P35" s="29">
        <v>8425</v>
      </c>
      <c r="Q35" s="27">
        <f t="shared" si="4"/>
        <v>76.590909090909093</v>
      </c>
    </row>
    <row r="36" spans="1:17" x14ac:dyDescent="0.25">
      <c r="A36" s="12">
        <v>31</v>
      </c>
      <c r="B36" s="23" t="s">
        <v>37</v>
      </c>
      <c r="C36" s="5">
        <v>1256000</v>
      </c>
      <c r="D36" s="5">
        <v>1110283</v>
      </c>
      <c r="E36" s="6">
        <f t="shared" si="0"/>
        <v>88.398328025477696</v>
      </c>
      <c r="F36" s="5">
        <v>1118000</v>
      </c>
      <c r="G36" s="5">
        <v>1008843</v>
      </c>
      <c r="H36" s="27">
        <f t="shared" si="1"/>
        <v>90.236404293381028</v>
      </c>
      <c r="I36" s="5">
        <v>1118000</v>
      </c>
      <c r="J36" s="56">
        <f>78806+80452+82346+85451+84365+85297+85529+84197+85622+84446+82425+86867</f>
        <v>1005803</v>
      </c>
      <c r="K36" s="6">
        <f t="shared" si="2"/>
        <v>89.964490161001791</v>
      </c>
      <c r="L36" s="28">
        <v>1118000</v>
      </c>
      <c r="M36" s="31">
        <v>1029218</v>
      </c>
      <c r="N36" s="27">
        <f t="shared" si="3"/>
        <v>92.058855098389984</v>
      </c>
      <c r="O36" s="28">
        <v>1118000</v>
      </c>
      <c r="P36" s="37">
        <v>1033116</v>
      </c>
      <c r="Q36" s="27">
        <f t="shared" si="4"/>
        <v>92.407513416815746</v>
      </c>
    </row>
    <row r="37" spans="1:17" x14ac:dyDescent="0.25">
      <c r="A37" s="12">
        <v>32</v>
      </c>
      <c r="B37" s="23" t="s">
        <v>55</v>
      </c>
      <c r="C37" s="24" t="s">
        <v>56</v>
      </c>
      <c r="D37" s="24" t="s">
        <v>56</v>
      </c>
      <c r="E37" s="24" t="s">
        <v>56</v>
      </c>
      <c r="F37" s="36" t="s">
        <v>56</v>
      </c>
      <c r="G37" s="36" t="s">
        <v>56</v>
      </c>
      <c r="H37" s="36" t="s">
        <v>56</v>
      </c>
      <c r="I37" s="36" t="s">
        <v>56</v>
      </c>
      <c r="J37" s="36" t="s">
        <v>56</v>
      </c>
      <c r="K37" s="36" t="s">
        <v>56</v>
      </c>
      <c r="L37" s="36" t="s">
        <v>56</v>
      </c>
      <c r="M37" s="36" t="s">
        <v>56</v>
      </c>
      <c r="N37" s="36" t="s">
        <v>56</v>
      </c>
      <c r="O37" s="44" t="s">
        <v>56</v>
      </c>
      <c r="P37" s="44" t="s">
        <v>56</v>
      </c>
      <c r="Q37" s="44" t="s">
        <v>56</v>
      </c>
    </row>
    <row r="38" spans="1:17" x14ac:dyDescent="0.25">
      <c r="A38" s="12">
        <v>33</v>
      </c>
      <c r="B38" s="23" t="s">
        <v>38</v>
      </c>
      <c r="C38" s="5">
        <v>57000</v>
      </c>
      <c r="D38" s="5">
        <v>50716</v>
      </c>
      <c r="E38" s="6">
        <f t="shared" si="0"/>
        <v>88.97543859649123</v>
      </c>
      <c r="F38" s="5">
        <v>51000</v>
      </c>
      <c r="G38" s="5">
        <v>56124</v>
      </c>
      <c r="H38" s="27">
        <f t="shared" si="1"/>
        <v>110.04705882352941</v>
      </c>
      <c r="I38" s="5">
        <v>51000</v>
      </c>
      <c r="J38" s="5">
        <v>55812</v>
      </c>
      <c r="K38" s="6">
        <f t="shared" si="2"/>
        <v>109.43529411764705</v>
      </c>
      <c r="L38" s="28">
        <v>51000</v>
      </c>
      <c r="M38" s="28">
        <v>55644</v>
      </c>
      <c r="N38" s="27">
        <f t="shared" si="3"/>
        <v>109.10588235294118</v>
      </c>
      <c r="O38" s="28">
        <v>51000</v>
      </c>
      <c r="P38" s="29">
        <v>54504</v>
      </c>
      <c r="Q38" s="27">
        <f t="shared" si="4"/>
        <v>106.87058823529412</v>
      </c>
    </row>
    <row r="39" spans="1:17" x14ac:dyDescent="0.25">
      <c r="A39" s="12">
        <v>34</v>
      </c>
      <c r="B39" s="23" t="s">
        <v>39</v>
      </c>
      <c r="C39" s="5">
        <v>6238000</v>
      </c>
      <c r="D39" s="5">
        <v>4747365</v>
      </c>
      <c r="E39" s="6">
        <f t="shared" si="0"/>
        <v>76.103959602436674</v>
      </c>
      <c r="F39" s="5">
        <v>5387000</v>
      </c>
      <c r="G39" s="5">
        <v>4785772</v>
      </c>
      <c r="H39" s="27">
        <f t="shared" si="1"/>
        <v>88.839279747540374</v>
      </c>
      <c r="I39" s="5">
        <v>5387000</v>
      </c>
      <c r="J39" s="5">
        <v>4692469</v>
      </c>
      <c r="K39" s="6">
        <f t="shared" si="2"/>
        <v>87.107276777427131</v>
      </c>
      <c r="L39" s="28">
        <v>5387000</v>
      </c>
      <c r="M39" s="28">
        <v>4648984</v>
      </c>
      <c r="N39" s="27">
        <f t="shared" si="3"/>
        <v>86.300055689623164</v>
      </c>
      <c r="O39" s="28">
        <v>5387000</v>
      </c>
      <c r="P39" s="29">
        <v>4828100</v>
      </c>
      <c r="Q39" s="27">
        <f t="shared" si="4"/>
        <v>89.625023204009651</v>
      </c>
    </row>
    <row r="40" spans="1:17" x14ac:dyDescent="0.25">
      <c r="A40" s="12">
        <v>35</v>
      </c>
      <c r="B40" s="23" t="s">
        <v>40</v>
      </c>
      <c r="C40" s="5">
        <v>209000</v>
      </c>
      <c r="D40" s="5">
        <v>199355</v>
      </c>
      <c r="E40" s="6">
        <f t="shared" si="0"/>
        <v>95.385167464114829</v>
      </c>
      <c r="F40" s="5">
        <v>184000</v>
      </c>
      <c r="G40" s="5">
        <v>194268</v>
      </c>
      <c r="H40" s="27">
        <f t="shared" si="1"/>
        <v>105.58043478260871</v>
      </c>
      <c r="I40" s="5">
        <v>184000</v>
      </c>
      <c r="J40" s="5">
        <v>201256</v>
      </c>
      <c r="K40" s="6">
        <f t="shared" si="2"/>
        <v>109.37826086956521</v>
      </c>
      <c r="L40" s="28">
        <v>184000</v>
      </c>
      <c r="M40" s="31">
        <v>199389</v>
      </c>
      <c r="N40" s="27">
        <f t="shared" si="3"/>
        <v>108.36358695652173</v>
      </c>
      <c r="O40" s="28">
        <v>184000</v>
      </c>
      <c r="P40" s="37">
        <v>186112</v>
      </c>
      <c r="Q40" s="27">
        <f t="shared" si="4"/>
        <v>101.14782608695651</v>
      </c>
    </row>
    <row r="41" spans="1:17" x14ac:dyDescent="0.25">
      <c r="A41" s="12">
        <v>36</v>
      </c>
      <c r="B41" s="23" t="s">
        <v>41</v>
      </c>
      <c r="C41" s="5">
        <v>1642000</v>
      </c>
      <c r="D41" s="5">
        <v>1547895</v>
      </c>
      <c r="E41" s="6">
        <f t="shared" si="0"/>
        <v>94.268879415347143</v>
      </c>
      <c r="F41" s="5">
        <v>1447000</v>
      </c>
      <c r="G41" s="5">
        <v>1618853</v>
      </c>
      <c r="H41" s="27">
        <f t="shared" si="1"/>
        <v>111.87650310988251</v>
      </c>
      <c r="I41" s="5">
        <v>1447000</v>
      </c>
      <c r="J41" s="5">
        <v>1452696</v>
      </c>
      <c r="K41" s="6">
        <f t="shared" si="2"/>
        <v>100.3936420179682</v>
      </c>
      <c r="L41" s="28">
        <v>1447000</v>
      </c>
      <c r="M41" s="28">
        <v>1460833</v>
      </c>
      <c r="N41" s="27">
        <f t="shared" si="3"/>
        <v>100.95597788527988</v>
      </c>
      <c r="O41" s="28">
        <v>1447000</v>
      </c>
      <c r="P41" s="29">
        <v>1428236</v>
      </c>
      <c r="Q41" s="27">
        <f t="shared" si="4"/>
        <v>98.703248099516244</v>
      </c>
    </row>
    <row r="42" spans="1:17" s="15" customFormat="1" x14ac:dyDescent="0.25">
      <c r="A42" s="12"/>
      <c r="B42" s="23" t="s">
        <v>42</v>
      </c>
      <c r="C42" s="7" t="s">
        <v>15</v>
      </c>
      <c r="D42" s="9">
        <v>2053</v>
      </c>
      <c r="E42" s="6"/>
      <c r="F42" s="38"/>
      <c r="G42" s="16">
        <v>17976</v>
      </c>
      <c r="H42" s="27"/>
      <c r="I42" s="18"/>
      <c r="J42" s="5">
        <v>21642</v>
      </c>
      <c r="K42" s="6"/>
      <c r="L42" s="32"/>
      <c r="M42" s="25"/>
      <c r="N42" s="27" t="e">
        <f t="shared" si="3"/>
        <v>#DIV/0!</v>
      </c>
      <c r="O42" s="32"/>
      <c r="P42" s="25">
        <v>15540</v>
      </c>
      <c r="Q42" s="27" t="e">
        <f t="shared" si="4"/>
        <v>#DIV/0!</v>
      </c>
    </row>
    <row r="43" spans="1:17" x14ac:dyDescent="0.25">
      <c r="A43" s="12"/>
      <c r="B43" s="23" t="s">
        <v>43</v>
      </c>
      <c r="C43" s="7" t="s">
        <v>15</v>
      </c>
      <c r="D43" s="9">
        <v>13899</v>
      </c>
      <c r="E43" s="6"/>
      <c r="F43" s="38"/>
      <c r="G43" s="16">
        <v>11306</v>
      </c>
      <c r="H43" s="27"/>
      <c r="I43" s="18"/>
      <c r="J43" s="5">
        <v>29346</v>
      </c>
      <c r="K43" s="6"/>
      <c r="L43" s="32"/>
      <c r="M43" s="25">
        <v>23426</v>
      </c>
      <c r="N43" s="27" t="e">
        <f t="shared" si="3"/>
        <v>#DIV/0!</v>
      </c>
      <c r="O43" s="32"/>
      <c r="P43" s="25">
        <v>11442</v>
      </c>
      <c r="Q43" s="27" t="e">
        <f t="shared" si="4"/>
        <v>#DIV/0!</v>
      </c>
    </row>
    <row r="44" spans="1:17" x14ac:dyDescent="0.25">
      <c r="A44" s="13"/>
      <c r="B44" s="23" t="s">
        <v>1</v>
      </c>
      <c r="C44" s="14">
        <f>SUM(C6:C43)</f>
        <v>29339000</v>
      </c>
      <c r="D44" s="14">
        <f>SUM(D6:D43)</f>
        <v>23553625</v>
      </c>
      <c r="E44" s="8">
        <f t="shared" si="0"/>
        <v>80.280940045673006</v>
      </c>
      <c r="F44" s="17">
        <f>SUM(F6:F43)</f>
        <v>25594000</v>
      </c>
      <c r="G44" s="17">
        <f>SUM(G6:G43)</f>
        <v>23953223</v>
      </c>
      <c r="H44" s="39">
        <f t="shared" si="1"/>
        <v>93.589212315386419</v>
      </c>
      <c r="I44" s="19">
        <f>SUM(I6:I43)</f>
        <v>25594000</v>
      </c>
      <c r="J44" s="19">
        <f>SUM(J6:J43)</f>
        <v>22592008</v>
      </c>
      <c r="K44" s="8">
        <f t="shared" si="2"/>
        <v>88.270719699929671</v>
      </c>
      <c r="L44" s="13">
        <f>SUM(L6:L43)</f>
        <v>25594000</v>
      </c>
      <c r="M44" s="13">
        <f>SUM(M6:M43)</f>
        <v>23068613</v>
      </c>
      <c r="N44" s="39">
        <f>M44/L44*100</f>
        <v>90.132894428381647</v>
      </c>
      <c r="O44" s="13">
        <f>SUM(O6:O43)</f>
        <v>25594000</v>
      </c>
      <c r="P44" s="13">
        <f>SUM(P6:P43)</f>
        <v>22832105</v>
      </c>
      <c r="Q44" s="39">
        <f>P44/O44*100</f>
        <v>89.208818473079631</v>
      </c>
    </row>
    <row r="46" spans="1:17" x14ac:dyDescent="0.25">
      <c r="A46" s="3" t="s">
        <v>61</v>
      </c>
    </row>
    <row r="47" spans="1:17" x14ac:dyDescent="0.25">
      <c r="A47" s="3" t="s">
        <v>44</v>
      </c>
    </row>
    <row r="48" spans="1:17" x14ac:dyDescent="0.25">
      <c r="A48" s="4" t="s">
        <v>45</v>
      </c>
    </row>
    <row r="49" spans="1:1" x14ac:dyDescent="0.25">
      <c r="A49" s="4" t="s">
        <v>46</v>
      </c>
    </row>
    <row r="50" spans="1:1" x14ac:dyDescent="0.25">
      <c r="A50" s="4" t="s">
        <v>47</v>
      </c>
    </row>
    <row r="51" spans="1:1" x14ac:dyDescent="0.25">
      <c r="A51" s="3" t="s">
        <v>48</v>
      </c>
    </row>
    <row r="52" spans="1:1" x14ac:dyDescent="0.25">
      <c r="A52" s="4" t="s">
        <v>49</v>
      </c>
    </row>
    <row r="53" spans="1:1" x14ac:dyDescent="0.25">
      <c r="A53" s="3" t="s">
        <v>50</v>
      </c>
    </row>
    <row r="54" spans="1:1" x14ac:dyDescent="0.25">
      <c r="A54" s="67" t="s">
        <v>106</v>
      </c>
    </row>
  </sheetData>
  <mergeCells count="10">
    <mergeCell ref="A1:Q1"/>
    <mergeCell ref="F2:J2"/>
    <mergeCell ref="F4:H4"/>
    <mergeCell ref="A3:Q3"/>
    <mergeCell ref="L4:N4"/>
    <mergeCell ref="O4:Q4"/>
    <mergeCell ref="I4:K4"/>
    <mergeCell ref="A4:A5"/>
    <mergeCell ref="B4:B5"/>
    <mergeCell ref="C4:E4"/>
  </mergeCells>
  <printOptions horizontalCentered="1"/>
  <pageMargins left="0" right="0" top="0.19685039370078741" bottom="0.19685039370078741" header="0.31496062992125984" footer="0.31496062992125984"/>
  <pageSetup paperSize="9" scale="7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UIP 2005-06</vt:lpstr>
      <vt:lpstr>UIP 2006-07</vt:lpstr>
      <vt:lpstr>UIP 2007-08</vt:lpstr>
      <vt:lpstr>UIP 2008-09</vt:lpstr>
      <vt:lpstr>UIP 2009-10</vt:lpstr>
      <vt:lpstr>2010-11-P</vt:lpstr>
      <vt:lpstr>2011-12-P</vt:lpstr>
      <vt:lpstr>2012-13-P</vt:lpstr>
      <vt:lpstr>2013-14-P</vt:lpstr>
      <vt:lpstr>2014-15-P</vt:lpstr>
      <vt:lpstr>Sheet6</vt:lpstr>
      <vt:lpstr>'2011-12-P'!Print_Area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hp</cp:lastModifiedBy>
  <cp:lastPrinted>2015-09-30T07:11:55Z</cp:lastPrinted>
  <dcterms:created xsi:type="dcterms:W3CDTF">2005-01-01T11:55:44Z</dcterms:created>
  <dcterms:modified xsi:type="dcterms:W3CDTF">2015-10-05T05:14:26Z</dcterms:modified>
</cp:coreProperties>
</file>